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385"/>
  </bookViews>
  <sheets>
    <sheet name="Børsnoterede danske aktier_2015" sheetId="7" r:id="rId1"/>
  </sheets>
  <definedNames>
    <definedName name="_xlnm.Print_Area" localSheetId="0">'Børsnoterede danske aktier_2015'!$A$1:$N$41</definedName>
  </definedNames>
  <calcPr calcId="152511"/>
</workbook>
</file>

<file path=xl/calcChain.xml><?xml version="1.0" encoding="utf-8"?>
<calcChain xmlns="http://schemas.openxmlformats.org/spreadsheetml/2006/main">
  <c r="B47" i="7" l="1"/>
  <c r="A47" i="7"/>
  <c r="B48" i="7" l="1"/>
  <c r="B49" i="7"/>
  <c r="A48" i="7"/>
  <c r="A49" i="7"/>
  <c r="I39" i="7" l="1"/>
  <c r="M39" i="7" s="1"/>
  <c r="H39" i="7"/>
  <c r="L39" i="7" s="1"/>
  <c r="G39" i="7"/>
  <c r="K39" i="7" s="1"/>
  <c r="J39" i="7"/>
  <c r="N39" i="7" s="1"/>
  <c r="F47" i="7"/>
  <c r="F48" i="7"/>
  <c r="F49" i="7"/>
  <c r="I11" i="7"/>
  <c r="H11" i="7"/>
  <c r="I29" i="7"/>
  <c r="H20" i="7"/>
  <c r="G11" i="7"/>
  <c r="J29" i="7"/>
  <c r="G20" i="7"/>
  <c r="J11" i="7"/>
  <c r="G29" i="7"/>
  <c r="J20" i="7"/>
  <c r="H29" i="7"/>
  <c r="I20" i="7"/>
  <c r="M11" i="7"/>
  <c r="H47" i="7"/>
  <c r="J47" i="7"/>
  <c r="E47" i="7"/>
  <c r="D47" i="7"/>
  <c r="C47" i="7"/>
  <c r="E48" i="7"/>
  <c r="D48" i="7"/>
  <c r="C48" i="7"/>
  <c r="E49" i="7"/>
  <c r="D49" i="7"/>
  <c r="C49" i="7"/>
  <c r="I47" i="7"/>
  <c r="G47" i="7"/>
  <c r="J9" i="7"/>
  <c r="I8" i="7"/>
  <c r="J17" i="7"/>
  <c r="G25" i="7"/>
  <c r="G32" i="7"/>
  <c r="J13" i="7"/>
  <c r="J21" i="7"/>
  <c r="G36" i="7"/>
  <c r="J10" i="7"/>
  <c r="G27" i="7"/>
  <c r="G41" i="7"/>
  <c r="J18" i="7"/>
  <c r="G34" i="7"/>
  <c r="J15" i="7"/>
  <c r="G30" i="7"/>
  <c r="J22" i="7"/>
  <c r="G38" i="7"/>
  <c r="G37" i="7"/>
  <c r="G33" i="7"/>
  <c r="G28" i="7"/>
  <c r="G26" i="7"/>
  <c r="J14" i="7"/>
  <c r="J3" i="7"/>
  <c r="J4" i="7"/>
  <c r="J5" i="7"/>
  <c r="J6" i="7"/>
  <c r="J7" i="7"/>
  <c r="J8" i="7"/>
  <c r="G10" i="7"/>
  <c r="G12" i="7"/>
  <c r="G13" i="7"/>
  <c r="G14" i="7"/>
  <c r="G15" i="7"/>
  <c r="G16" i="7"/>
  <c r="G17" i="7"/>
  <c r="G18" i="7"/>
  <c r="G19" i="7"/>
  <c r="G21" i="7"/>
  <c r="G22" i="7"/>
  <c r="G23" i="7"/>
  <c r="H24" i="7"/>
  <c r="H25" i="7"/>
  <c r="H26" i="7"/>
  <c r="H27" i="7"/>
  <c r="H28" i="7"/>
  <c r="H30" i="7"/>
  <c r="H31" i="7"/>
  <c r="H32" i="7"/>
  <c r="H33" i="7"/>
  <c r="H34" i="7"/>
  <c r="H35" i="7"/>
  <c r="H36" i="7"/>
  <c r="H37" i="7"/>
  <c r="H38" i="7"/>
  <c r="H40" i="7"/>
  <c r="H41" i="7"/>
  <c r="H4" i="7"/>
  <c r="H5" i="7"/>
  <c r="H8" i="7"/>
  <c r="I10" i="7"/>
  <c r="I13" i="7"/>
  <c r="I15" i="7"/>
  <c r="I17" i="7"/>
  <c r="I19" i="7"/>
  <c r="J23" i="7"/>
  <c r="J26" i="7"/>
  <c r="J28" i="7"/>
  <c r="J31" i="7"/>
  <c r="J33" i="7"/>
  <c r="J35" i="7"/>
  <c r="J37" i="7"/>
  <c r="J40" i="7"/>
  <c r="I3" i="7"/>
  <c r="I6" i="7"/>
  <c r="G3" i="7"/>
  <c r="G4" i="7"/>
  <c r="G5" i="7"/>
  <c r="G6" i="7"/>
  <c r="G7" i="7"/>
  <c r="G8" i="7"/>
  <c r="G9" i="7"/>
  <c r="H10" i="7"/>
  <c r="H12" i="7"/>
  <c r="H13" i="7"/>
  <c r="H14" i="7"/>
  <c r="H15" i="7"/>
  <c r="H16" i="7"/>
  <c r="H17" i="7"/>
  <c r="H18" i="7"/>
  <c r="H19" i="7"/>
  <c r="H21" i="7"/>
  <c r="H22" i="7"/>
  <c r="H23" i="7"/>
  <c r="I24" i="7"/>
  <c r="I25" i="7"/>
  <c r="I26" i="7"/>
  <c r="I27" i="7"/>
  <c r="I28" i="7"/>
  <c r="I30" i="7"/>
  <c r="I31" i="7"/>
  <c r="I32" i="7"/>
  <c r="I33" i="7"/>
  <c r="I34" i="7"/>
  <c r="I35" i="7"/>
  <c r="I36" i="7"/>
  <c r="I37" i="7"/>
  <c r="I38" i="7"/>
  <c r="I40" i="7"/>
  <c r="I41" i="7"/>
  <c r="H3" i="7"/>
  <c r="H6" i="7"/>
  <c r="H7" i="7"/>
  <c r="H9" i="7"/>
  <c r="I12" i="7"/>
  <c r="I14" i="7"/>
  <c r="I16" i="7"/>
  <c r="I18" i="7"/>
  <c r="I21" i="7"/>
  <c r="I22" i="7"/>
  <c r="J24" i="7"/>
  <c r="J25" i="7"/>
  <c r="J27" i="7"/>
  <c r="J30" i="7"/>
  <c r="J32" i="7"/>
  <c r="J34" i="7"/>
  <c r="J36" i="7"/>
  <c r="J38" i="7"/>
  <c r="J41" i="7"/>
  <c r="I4" i="7"/>
  <c r="I5" i="7"/>
  <c r="I7" i="7"/>
  <c r="I23" i="7"/>
  <c r="G40" i="7"/>
  <c r="G35" i="7"/>
  <c r="G31" i="7"/>
  <c r="G24" i="7"/>
  <c r="J19" i="7"/>
  <c r="J16" i="7"/>
  <c r="J12" i="7"/>
  <c r="I9" i="7"/>
  <c r="M47" i="7" l="1"/>
  <c r="K11" i="7"/>
  <c r="M6" i="7"/>
  <c r="M29" i="7"/>
  <c r="K29" i="7"/>
  <c r="L41" i="7"/>
  <c r="K12" i="7"/>
  <c r="M20" i="7"/>
  <c r="L20" i="7"/>
  <c r="N11" i="7"/>
  <c r="N29" i="7"/>
  <c r="L11" i="7"/>
  <c r="M24" i="7"/>
  <c r="L29" i="7"/>
  <c r="K32" i="7"/>
  <c r="L5" i="7"/>
  <c r="K20" i="7"/>
  <c r="N20" i="7"/>
  <c r="K47" i="7"/>
  <c r="K31" i="7"/>
  <c r="K26" i="7"/>
  <c r="L13" i="7"/>
  <c r="N13" i="7"/>
  <c r="K9" i="7"/>
  <c r="N18" i="7"/>
  <c r="L17" i="7"/>
  <c r="N31" i="7"/>
  <c r="N32" i="7"/>
  <c r="L12" i="7"/>
  <c r="L18" i="7"/>
  <c r="K28" i="7"/>
  <c r="N47" i="7"/>
  <c r="K24" i="7"/>
  <c r="M18" i="7"/>
  <c r="M35" i="7"/>
  <c r="M31" i="7"/>
  <c r="K7" i="7"/>
  <c r="L24" i="7"/>
  <c r="M32" i="7"/>
  <c r="K8" i="7"/>
  <c r="K13" i="7"/>
  <c r="N38" i="7"/>
  <c r="L19" i="7"/>
  <c r="L15" i="7"/>
  <c r="K10" i="7"/>
  <c r="N3" i="7"/>
  <c r="L47" i="7"/>
  <c r="N21" i="7"/>
  <c r="L30" i="7"/>
  <c r="N12" i="7"/>
  <c r="N4" i="7"/>
  <c r="M38" i="7"/>
  <c r="L10" i="7"/>
  <c r="M14" i="7"/>
  <c r="L22" i="7"/>
  <c r="L14" i="7"/>
  <c r="L37" i="7"/>
  <c r="L26" i="7"/>
  <c r="K18" i="7"/>
  <c r="N8" i="7"/>
  <c r="N14" i="7"/>
  <c r="K33" i="7"/>
  <c r="N16" i="7"/>
  <c r="M16" i="7"/>
  <c r="M34" i="7"/>
  <c r="L16" i="7"/>
  <c r="K4" i="7"/>
  <c r="L4" i="7"/>
  <c r="K21" i="7"/>
  <c r="L6" i="7"/>
  <c r="M21" i="7"/>
  <c r="L8" i="7"/>
  <c r="L34" i="7"/>
  <c r="L27" i="7"/>
  <c r="N6" i="7"/>
  <c r="K35" i="7"/>
  <c r="K15" i="7"/>
  <c r="M8" i="7"/>
  <c r="K27" i="7"/>
  <c r="K25" i="7"/>
  <c r="M5" i="7"/>
  <c r="M41" i="7"/>
  <c r="M27" i="7"/>
  <c r="K14" i="7"/>
  <c r="K34" i="7"/>
  <c r="N10" i="7"/>
  <c r="K5" i="7"/>
  <c r="K19" i="7"/>
  <c r="K16" i="7"/>
  <c r="N22" i="7"/>
  <c r="K36" i="7"/>
  <c r="K30" i="7"/>
  <c r="N9" i="7"/>
  <c r="N36" i="7"/>
  <c r="M28" i="7"/>
  <c r="M3" i="7"/>
  <c r="N17" i="7"/>
  <c r="K6" i="7"/>
  <c r="M7" i="7"/>
  <c r="M15" i="7"/>
  <c r="N25" i="7"/>
  <c r="N35" i="7"/>
  <c r="M22" i="7"/>
  <c r="M37" i="7"/>
  <c r="L3" i="7"/>
  <c r="N26" i="7"/>
  <c r="K38" i="7"/>
  <c r="K17" i="7"/>
  <c r="N5" i="7"/>
  <c r="M40" i="7"/>
  <c r="K22" i="7"/>
  <c r="L35" i="7"/>
  <c r="N23" i="7"/>
  <c r="N28" i="7"/>
  <c r="N33" i="7"/>
  <c r="N37" i="7"/>
  <c r="L40" i="7"/>
  <c r="M30" i="7"/>
  <c r="K40" i="7"/>
  <c r="N7" i="7"/>
  <c r="N15" i="7"/>
  <c r="L31" i="7"/>
  <c r="K23" i="7"/>
  <c r="L36" i="7"/>
  <c r="K41" i="7"/>
  <c r="L33" i="7"/>
  <c r="K37" i="7"/>
  <c r="L9" i="7"/>
  <c r="M10" i="7"/>
  <c r="N24" i="7"/>
  <c r="M26" i="7"/>
  <c r="M33" i="7"/>
  <c r="L28" i="7"/>
  <c r="N41" i="7"/>
  <c r="M12" i="7"/>
  <c r="N40" i="7"/>
  <c r="M17" i="7"/>
  <c r="L38" i="7"/>
  <c r="N27" i="7"/>
  <c r="K3" i="7"/>
  <c r="N30" i="7"/>
  <c r="L7" i="7"/>
  <c r="M19" i="7"/>
  <c r="M13" i="7"/>
  <c r="N19" i="7"/>
  <c r="N34" i="7"/>
  <c r="M36" i="7"/>
  <c r="M25" i="7"/>
  <c r="M23" i="7"/>
  <c r="M4" i="7"/>
  <c r="L32" i="7"/>
  <c r="L25" i="7"/>
  <c r="L21" i="7"/>
  <c r="M9" i="7"/>
  <c r="L23" i="7"/>
</calcChain>
</file>

<file path=xl/sharedStrings.xml><?xml version="1.0" encoding="utf-8"?>
<sst xmlns="http://schemas.openxmlformats.org/spreadsheetml/2006/main" count="96" uniqueCount="78">
  <si>
    <t>Danish equities</t>
  </si>
  <si>
    <t>Company</t>
  </si>
  <si>
    <t xml:space="preserve">ALK-Abello </t>
  </si>
  <si>
    <t>Bavarian Nordic</t>
  </si>
  <si>
    <t>Bang &amp; Olufsen</t>
  </si>
  <si>
    <t>Carlsberg</t>
  </si>
  <si>
    <t>Chr. Hansen</t>
  </si>
  <si>
    <t>Coloplast</t>
  </si>
  <si>
    <t>Danske Bank</t>
  </si>
  <si>
    <t>D/S Norden</t>
  </si>
  <si>
    <t>DSV</t>
  </si>
  <si>
    <t xml:space="preserve">Exiqon </t>
  </si>
  <si>
    <t>FLSmidth &amp; Co</t>
  </si>
  <si>
    <t xml:space="preserve">Genmab </t>
  </si>
  <si>
    <t>GN Store Nord</t>
  </si>
  <si>
    <t xml:space="preserve">GPV Industri </t>
  </si>
  <si>
    <t xml:space="preserve">H+H International </t>
  </si>
  <si>
    <t>IC Group</t>
  </si>
  <si>
    <t>ISS</t>
  </si>
  <si>
    <t xml:space="preserve">Jyske Bank </t>
  </si>
  <si>
    <t>A.P. Møller - Mærsk</t>
  </si>
  <si>
    <t>Matas</t>
  </si>
  <si>
    <t xml:space="preserve">NeuroSearch </t>
  </si>
  <si>
    <t>NKT Holding</t>
  </si>
  <si>
    <t>NNIT</t>
  </si>
  <si>
    <t>Novo Nordisk</t>
  </si>
  <si>
    <t>Novozymes</t>
  </si>
  <si>
    <t>OW Bunker</t>
  </si>
  <si>
    <t xml:space="preserve">Per Aarsleff </t>
  </si>
  <si>
    <t>Pandora</t>
  </si>
  <si>
    <t>Royal Unibrew</t>
  </si>
  <si>
    <t xml:space="preserve">Ringkjøbing Landbobank </t>
  </si>
  <si>
    <t>Rockwool International</t>
  </si>
  <si>
    <t xml:space="preserve">SimCorp </t>
  </si>
  <si>
    <t>Solar</t>
  </si>
  <si>
    <t>Sydbank</t>
  </si>
  <si>
    <t>TDC</t>
  </si>
  <si>
    <t>Topdanmark</t>
  </si>
  <si>
    <t>Tryg</t>
  </si>
  <si>
    <t>Vestas Wind Systems</t>
  </si>
  <si>
    <t>William Demant</t>
  </si>
  <si>
    <t>Company domicile</t>
  </si>
  <si>
    <t>Hørsholm</t>
  </si>
  <si>
    <t>Kvistgaard</t>
  </si>
  <si>
    <t>Struer</t>
  </si>
  <si>
    <t>Copenhagen</t>
  </si>
  <si>
    <t>Humlebæk</t>
  </si>
  <si>
    <t>Hellerup</t>
  </si>
  <si>
    <t>Hedehusene</t>
  </si>
  <si>
    <t>Vedbæk</t>
  </si>
  <si>
    <t>Valby</t>
  </si>
  <si>
    <t>Ballerup</t>
  </si>
  <si>
    <t>Tarm</t>
  </si>
  <si>
    <t>Søborg</t>
  </si>
  <si>
    <t>Silkeborg</t>
  </si>
  <si>
    <t>Allerød</t>
  </si>
  <si>
    <t>Brøndby</t>
  </si>
  <si>
    <t>Bagsværd</t>
  </si>
  <si>
    <t>Nørresundby</t>
  </si>
  <si>
    <t>Åbyhøj</t>
  </si>
  <si>
    <t>Glostrup</t>
  </si>
  <si>
    <t>Faxe</t>
  </si>
  <si>
    <t>Ringkøbing</t>
  </si>
  <si>
    <t>Vejen</t>
  </si>
  <si>
    <t>Aabenraa</t>
  </si>
  <si>
    <t>Aarhus</t>
  </si>
  <si>
    <t>Smørum</t>
  </si>
  <si>
    <t>ATP</t>
  </si>
  <si>
    <t>No. of equities</t>
  </si>
  <si>
    <t>Ownership of share capital, per cent</t>
  </si>
  <si>
    <t xml:space="preserve">Voting rights, per cent </t>
  </si>
  <si>
    <t>Market value, DKKm</t>
  </si>
  <si>
    <t>AES</t>
  </si>
  <si>
    <t>TOTAL</t>
  </si>
  <si>
    <t>Antal aktier stk.</t>
  </si>
  <si>
    <t>Andel af aktiekapital i pct</t>
  </si>
  <si>
    <t xml:space="preserve">Stemmeandel i pct. </t>
  </si>
  <si>
    <t>Markedsværdi i mio.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</si>
</sst>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8"/>
      <name val="Helvetica Neue ATP (T1)"/>
    </font>
    <font>
      <sz val="11"/>
      <color theme="1"/>
      <name val="Helvetica Neue ATP (T1)"/>
    </font>
    <font>
      <sz val="8"/>
      <name val="Helvetica Neue ATP (T1)"/>
    </font>
    <font>
      <sz val="11"/>
      <color rgb="FF000000"/>
      <name val="Helvetica Neue ATP (T1)"/>
    </font>
    <font>
      <b/>
      <sz val="11"/>
      <color theme="1"/>
      <name val="Helvetica Neue ATP (T1)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1" fillId="0" borderId="0" xfId="0" applyFont="1"/>
    <xf numFmtId="0" fontId="20" fillId="33" borderId="15" xfId="0" applyFont="1" applyFill="1" applyBorder="1" applyAlignment="1">
      <alignment wrapText="1"/>
    </xf>
    <xf numFmtId="0" fontId="20" fillId="33" borderId="10" xfId="0" applyFont="1" applyFill="1" applyBorder="1" applyAlignment="1">
      <alignment horizontal="center" wrapText="1"/>
    </xf>
    <xf numFmtId="3" fontId="20" fillId="33" borderId="16" xfId="0" applyNumberFormat="1" applyFont="1" applyFill="1" applyBorder="1" applyAlignment="1">
      <alignment horizontal="center" wrapText="1"/>
    </xf>
    <xf numFmtId="2" fontId="20" fillId="33" borderId="17" xfId="0" applyNumberFormat="1" applyFont="1" applyFill="1" applyBorder="1" applyAlignment="1">
      <alignment horizontal="center" wrapText="1"/>
    </xf>
    <xf numFmtId="165" fontId="20" fillId="33" borderId="18" xfId="44" applyNumberFormat="1" applyFont="1" applyFill="1" applyBorder="1" applyAlignment="1">
      <alignment horizontal="center" wrapText="1"/>
    </xf>
    <xf numFmtId="0" fontId="22" fillId="0" borderId="19" xfId="0" applyFont="1" applyBorder="1" applyAlignment="1">
      <alignment wrapText="1"/>
    </xf>
    <xf numFmtId="0" fontId="22" fillId="0" borderId="0" xfId="0" applyFont="1" applyFill="1" applyBorder="1" applyAlignment="1">
      <alignment horizontal="center" wrapText="1"/>
    </xf>
    <xf numFmtId="166" fontId="22" fillId="0" borderId="11" xfId="44" applyNumberFormat="1" applyFont="1" applyFill="1" applyBorder="1" applyAlignment="1">
      <alignment horizontal="center" wrapText="1"/>
    </xf>
    <xf numFmtId="164" fontId="22" fillId="0" borderId="12" xfId="44" applyNumberFormat="1" applyFont="1" applyFill="1" applyBorder="1" applyAlignment="1">
      <alignment horizontal="center" wrapText="1"/>
    </xf>
    <xf numFmtId="165" fontId="22" fillId="0" borderId="14" xfId="44" applyNumberFormat="1" applyFont="1" applyFill="1" applyBorder="1" applyAlignment="1">
      <alignment horizontal="center" wrapText="1"/>
    </xf>
    <xf numFmtId="166" fontId="22" fillId="34" borderId="11" xfId="44" applyNumberFormat="1" applyFont="1" applyFill="1" applyBorder="1" applyAlignment="1">
      <alignment horizontal="center" wrapText="1"/>
    </xf>
    <xf numFmtId="164" fontId="22" fillId="34" borderId="12" xfId="44" applyNumberFormat="1" applyFont="1" applyFill="1" applyBorder="1" applyAlignment="1">
      <alignment horizontal="center" wrapText="1"/>
    </xf>
    <xf numFmtId="165" fontId="22" fillId="34" borderId="14" xfId="44" applyNumberFormat="1" applyFont="1" applyFill="1" applyBorder="1" applyAlignment="1">
      <alignment horizontal="center" wrapText="1"/>
    </xf>
    <xf numFmtId="167" fontId="21" fillId="0" borderId="0" xfId="45" applyNumberFormat="1" applyFont="1"/>
    <xf numFmtId="166" fontId="22" fillId="0" borderId="19" xfId="44" applyNumberFormat="1" applyFont="1" applyFill="1" applyBorder="1" applyAlignment="1">
      <alignment horizontal="center" wrapText="1"/>
    </xf>
    <xf numFmtId="164" fontId="22" fillId="0" borderId="0" xfId="44" applyNumberFormat="1" applyFont="1" applyFill="1" applyBorder="1" applyAlignment="1">
      <alignment horizontal="center" wrapText="1"/>
    </xf>
    <xf numFmtId="165" fontId="22" fillId="0" borderId="20" xfId="44" applyNumberFormat="1" applyFont="1" applyFill="1" applyBorder="1" applyAlignment="1">
      <alignment horizontal="center" wrapText="1"/>
    </xf>
    <xf numFmtId="166" fontId="22" fillId="34" borderId="19" xfId="44" applyNumberFormat="1" applyFont="1" applyFill="1" applyBorder="1" applyAlignment="1">
      <alignment horizontal="center" wrapText="1"/>
    </xf>
    <xf numFmtId="164" fontId="22" fillId="34" borderId="0" xfId="44" applyNumberFormat="1" applyFont="1" applyFill="1" applyBorder="1" applyAlignment="1">
      <alignment horizontal="center" wrapText="1"/>
    </xf>
    <xf numFmtId="165" fontId="22" fillId="34" borderId="20" xfId="44" applyNumberFormat="1" applyFont="1" applyFill="1" applyBorder="1" applyAlignment="1">
      <alignment horizontal="center" wrapText="1"/>
    </xf>
    <xf numFmtId="168" fontId="21" fillId="0" borderId="0" xfId="45" applyNumberFormat="1" applyFont="1"/>
    <xf numFmtId="0" fontId="23" fillId="0" borderId="0" xfId="0" applyFont="1"/>
    <xf numFmtId="3" fontId="21" fillId="0" borderId="0" xfId="0" applyNumberFormat="1" applyFont="1"/>
    <xf numFmtId="0" fontId="22" fillId="0" borderId="15" xfId="0" applyFont="1" applyBorder="1" applyAlignment="1">
      <alignment wrapText="1"/>
    </xf>
    <xf numFmtId="0" fontId="22" fillId="0" borderId="10" xfId="0" applyFont="1" applyFill="1" applyBorder="1" applyAlignment="1">
      <alignment horizontal="center" wrapText="1"/>
    </xf>
    <xf numFmtId="166" fontId="22" fillId="0" borderId="15" xfId="44" applyNumberFormat="1" applyFont="1" applyFill="1" applyBorder="1" applyAlignment="1">
      <alignment horizontal="center" wrapText="1"/>
    </xf>
    <xf numFmtId="164" fontId="22" fillId="0" borderId="10" xfId="44" applyNumberFormat="1" applyFont="1" applyFill="1" applyBorder="1" applyAlignment="1">
      <alignment horizontal="center" wrapText="1"/>
    </xf>
    <xf numFmtId="165" fontId="22" fillId="0" borderId="21" xfId="44" applyNumberFormat="1" applyFont="1" applyFill="1" applyBorder="1" applyAlignment="1">
      <alignment horizontal="center" wrapText="1"/>
    </xf>
    <xf numFmtId="166" fontId="22" fillId="34" borderId="15" xfId="44" applyNumberFormat="1" applyFont="1" applyFill="1" applyBorder="1" applyAlignment="1">
      <alignment horizontal="center" wrapText="1"/>
    </xf>
    <xf numFmtId="164" fontId="22" fillId="34" borderId="10" xfId="44" applyNumberFormat="1" applyFont="1" applyFill="1" applyBorder="1" applyAlignment="1">
      <alignment horizontal="center" wrapText="1"/>
    </xf>
    <xf numFmtId="165" fontId="22" fillId="34" borderId="21" xfId="44" applyNumberFormat="1" applyFont="1" applyFill="1" applyBorder="1" applyAlignment="1">
      <alignment horizontal="center" wrapText="1"/>
    </xf>
    <xf numFmtId="166" fontId="21" fillId="0" borderId="0" xfId="0" applyNumberFormat="1" applyFont="1"/>
    <xf numFmtId="0" fontId="22" fillId="35" borderId="19" xfId="0" applyFont="1" applyFill="1" applyBorder="1" applyAlignment="1">
      <alignment wrapText="1"/>
    </xf>
    <xf numFmtId="0" fontId="22" fillId="35" borderId="0" xfId="0" applyFont="1" applyFill="1" applyBorder="1" applyAlignment="1">
      <alignment horizontal="center" wrapText="1"/>
    </xf>
    <xf numFmtId="0" fontId="24" fillId="0" borderId="0" xfId="0" applyFont="1"/>
    <xf numFmtId="4" fontId="21" fillId="0" borderId="0" xfId="0" applyNumberFormat="1" applyFont="1"/>
    <xf numFmtId="3" fontId="20" fillId="33" borderId="11" xfId="0" applyNumberFormat="1" applyFont="1" applyFill="1" applyBorder="1" applyAlignment="1">
      <alignment horizontal="left"/>
    </xf>
    <xf numFmtId="3" fontId="20" fillId="33" borderId="22" xfId="0" applyNumberFormat="1" applyFont="1" applyFill="1" applyBorder="1" applyAlignment="1">
      <alignment horizontal="left"/>
    </xf>
    <xf numFmtId="3" fontId="20" fillId="33" borderId="13" xfId="0" applyNumberFormat="1" applyFont="1" applyFill="1" applyBorder="1" applyAlignment="1">
      <alignment horizontal="center"/>
    </xf>
    <xf numFmtId="3" fontId="20" fillId="33" borderId="12" xfId="0" applyNumberFormat="1" applyFont="1" applyFill="1" applyBorder="1" applyAlignment="1">
      <alignment horizontal="center"/>
    </xf>
    <xf numFmtId="3" fontId="20" fillId="33" borderId="14" xfId="0" applyNumberFormat="1" applyFont="1" applyFill="1" applyBorder="1" applyAlignment="1">
      <alignment horizontal="center"/>
    </xf>
  </cellXfs>
  <cellStyles count="46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Besøgt link" xfId="43" builtinId="9" customBuiltin="1"/>
    <cellStyle name="Forklarende tekst" xfId="16" builtinId="53" customBuiltin="1"/>
    <cellStyle name="God" xfId="6" builtinId="26" customBuiltin="1"/>
    <cellStyle name="Input" xfId="9" builtinId="20" customBuiltin="1"/>
    <cellStyle name="Komma" xfId="44" builtinId="3"/>
    <cellStyle name="Kontroller celle" xfId="13" builtinId="23" customBuiltin="1"/>
    <cellStyle name="Link" xfId="42" builtinId="8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cent" xfId="45" builtinId="5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tabSelected="1" zoomScale="200" zoomScaleNormal="200" workbookViewId="0">
      <selection activeCell="A6" sqref="A6"/>
    </sheetView>
  </sheetViews>
  <sheetFormatPr defaultRowHeight="14.25" x14ac:dyDescent="0.2"/>
  <cols>
    <col min="1" max="1" width="18" style="1" bestFit="1" customWidth="1"/>
    <col min="2" max="2" width="11.7109375" style="1" bestFit="1" customWidth="1"/>
    <col min="3" max="3" width="9.140625" style="1" bestFit="1" customWidth="1"/>
    <col min="4" max="4" width="11.28515625" style="1" customWidth="1"/>
    <col min="5" max="5" width="10.7109375" style="1" bestFit="1" customWidth="1"/>
    <col min="6" max="6" width="12.85546875" style="1" bestFit="1" customWidth="1"/>
    <col min="7" max="10" width="0" style="1" hidden="1" customWidth="1"/>
    <col min="11" max="11" width="10.140625" style="1" hidden="1" customWidth="1"/>
    <col min="12" max="14" width="0" style="1" hidden="1" customWidth="1"/>
    <col min="15" max="15" width="9.5703125" style="1" hidden="1" customWidth="1"/>
    <col min="16" max="16" width="0" style="1" hidden="1" customWidth="1"/>
    <col min="17" max="21" width="9.140625" style="1"/>
    <col min="22" max="22" width="11.140625" style="1" bestFit="1" customWidth="1"/>
    <col min="23" max="23" width="10" style="1" bestFit="1" customWidth="1"/>
    <col min="24" max="24" width="12" style="1" bestFit="1" customWidth="1"/>
    <col min="25" max="249" width="9.140625" style="1"/>
    <col min="250" max="250" width="13.5703125" style="1" bestFit="1" customWidth="1"/>
    <col min="251" max="251" width="22.140625" style="1" bestFit="1" customWidth="1"/>
    <col min="252" max="252" width="15.5703125" style="1" customWidth="1"/>
    <col min="253" max="256" width="10.140625" style="1" customWidth="1"/>
    <col min="257" max="260" width="9.140625" style="1"/>
    <col min="261" max="261" width="10.140625" style="1" bestFit="1" customWidth="1"/>
    <col min="262" max="505" width="9.140625" style="1"/>
    <col min="506" max="506" width="13.5703125" style="1" bestFit="1" customWidth="1"/>
    <col min="507" max="507" width="22.140625" style="1" bestFit="1" customWidth="1"/>
    <col min="508" max="508" width="15.5703125" style="1" customWidth="1"/>
    <col min="509" max="512" width="10.140625" style="1" customWidth="1"/>
    <col min="513" max="516" width="9.140625" style="1"/>
    <col min="517" max="517" width="10.140625" style="1" bestFit="1" customWidth="1"/>
    <col min="518" max="761" width="9.140625" style="1"/>
    <col min="762" max="762" width="13.5703125" style="1" bestFit="1" customWidth="1"/>
    <col min="763" max="763" width="22.140625" style="1" bestFit="1" customWidth="1"/>
    <col min="764" max="764" width="15.5703125" style="1" customWidth="1"/>
    <col min="765" max="768" width="10.140625" style="1" customWidth="1"/>
    <col min="769" max="772" width="9.140625" style="1"/>
    <col min="773" max="773" width="10.140625" style="1" bestFit="1" customWidth="1"/>
    <col min="774" max="1017" width="9.140625" style="1"/>
    <col min="1018" max="1018" width="13.5703125" style="1" bestFit="1" customWidth="1"/>
    <col min="1019" max="1019" width="22.140625" style="1" bestFit="1" customWidth="1"/>
    <col min="1020" max="1020" width="15.5703125" style="1" customWidth="1"/>
    <col min="1021" max="1024" width="10.140625" style="1" customWidth="1"/>
    <col min="1025" max="1028" width="9.140625" style="1"/>
    <col min="1029" max="1029" width="10.140625" style="1" bestFit="1" customWidth="1"/>
    <col min="1030" max="1273" width="9.140625" style="1"/>
    <col min="1274" max="1274" width="13.5703125" style="1" bestFit="1" customWidth="1"/>
    <col min="1275" max="1275" width="22.140625" style="1" bestFit="1" customWidth="1"/>
    <col min="1276" max="1276" width="15.5703125" style="1" customWidth="1"/>
    <col min="1277" max="1280" width="10.140625" style="1" customWidth="1"/>
    <col min="1281" max="1284" width="9.140625" style="1"/>
    <col min="1285" max="1285" width="10.140625" style="1" bestFit="1" customWidth="1"/>
    <col min="1286" max="1529" width="9.140625" style="1"/>
    <col min="1530" max="1530" width="13.5703125" style="1" bestFit="1" customWidth="1"/>
    <col min="1531" max="1531" width="22.140625" style="1" bestFit="1" customWidth="1"/>
    <col min="1532" max="1532" width="15.5703125" style="1" customWidth="1"/>
    <col min="1533" max="1536" width="10.140625" style="1" customWidth="1"/>
    <col min="1537" max="1540" width="9.140625" style="1"/>
    <col min="1541" max="1541" width="10.140625" style="1" bestFit="1" customWidth="1"/>
    <col min="1542" max="1785" width="9.140625" style="1"/>
    <col min="1786" max="1786" width="13.5703125" style="1" bestFit="1" customWidth="1"/>
    <col min="1787" max="1787" width="22.140625" style="1" bestFit="1" customWidth="1"/>
    <col min="1788" max="1788" width="15.5703125" style="1" customWidth="1"/>
    <col min="1789" max="1792" width="10.140625" style="1" customWidth="1"/>
    <col min="1793" max="1796" width="9.140625" style="1"/>
    <col min="1797" max="1797" width="10.140625" style="1" bestFit="1" customWidth="1"/>
    <col min="1798" max="2041" width="9.140625" style="1"/>
    <col min="2042" max="2042" width="13.5703125" style="1" bestFit="1" customWidth="1"/>
    <col min="2043" max="2043" width="22.140625" style="1" bestFit="1" customWidth="1"/>
    <col min="2044" max="2044" width="15.5703125" style="1" customWidth="1"/>
    <col min="2045" max="2048" width="10.140625" style="1" customWidth="1"/>
    <col min="2049" max="2052" width="9.140625" style="1"/>
    <col min="2053" max="2053" width="10.140625" style="1" bestFit="1" customWidth="1"/>
    <col min="2054" max="2297" width="9.140625" style="1"/>
    <col min="2298" max="2298" width="13.5703125" style="1" bestFit="1" customWidth="1"/>
    <col min="2299" max="2299" width="22.140625" style="1" bestFit="1" customWidth="1"/>
    <col min="2300" max="2300" width="15.5703125" style="1" customWidth="1"/>
    <col min="2301" max="2304" width="10.140625" style="1" customWidth="1"/>
    <col min="2305" max="2308" width="9.140625" style="1"/>
    <col min="2309" max="2309" width="10.140625" style="1" bestFit="1" customWidth="1"/>
    <col min="2310" max="2553" width="9.140625" style="1"/>
    <col min="2554" max="2554" width="13.5703125" style="1" bestFit="1" customWidth="1"/>
    <col min="2555" max="2555" width="22.140625" style="1" bestFit="1" customWidth="1"/>
    <col min="2556" max="2556" width="15.5703125" style="1" customWidth="1"/>
    <col min="2557" max="2560" width="10.140625" style="1" customWidth="1"/>
    <col min="2561" max="2564" width="9.140625" style="1"/>
    <col min="2565" max="2565" width="10.140625" style="1" bestFit="1" customWidth="1"/>
    <col min="2566" max="2809" width="9.140625" style="1"/>
    <col min="2810" max="2810" width="13.5703125" style="1" bestFit="1" customWidth="1"/>
    <col min="2811" max="2811" width="22.140625" style="1" bestFit="1" customWidth="1"/>
    <col min="2812" max="2812" width="15.5703125" style="1" customWidth="1"/>
    <col min="2813" max="2816" width="10.140625" style="1" customWidth="1"/>
    <col min="2817" max="2820" width="9.140625" style="1"/>
    <col min="2821" max="2821" width="10.140625" style="1" bestFit="1" customWidth="1"/>
    <col min="2822" max="3065" width="9.140625" style="1"/>
    <col min="3066" max="3066" width="13.5703125" style="1" bestFit="1" customWidth="1"/>
    <col min="3067" max="3067" width="22.140625" style="1" bestFit="1" customWidth="1"/>
    <col min="3068" max="3068" width="15.5703125" style="1" customWidth="1"/>
    <col min="3069" max="3072" width="10.140625" style="1" customWidth="1"/>
    <col min="3073" max="3076" width="9.140625" style="1"/>
    <col min="3077" max="3077" width="10.140625" style="1" bestFit="1" customWidth="1"/>
    <col min="3078" max="3321" width="9.140625" style="1"/>
    <col min="3322" max="3322" width="13.5703125" style="1" bestFit="1" customWidth="1"/>
    <col min="3323" max="3323" width="22.140625" style="1" bestFit="1" customWidth="1"/>
    <col min="3324" max="3324" width="15.5703125" style="1" customWidth="1"/>
    <col min="3325" max="3328" width="10.140625" style="1" customWidth="1"/>
    <col min="3329" max="3332" width="9.140625" style="1"/>
    <col min="3333" max="3333" width="10.140625" style="1" bestFit="1" customWidth="1"/>
    <col min="3334" max="3577" width="9.140625" style="1"/>
    <col min="3578" max="3578" width="13.5703125" style="1" bestFit="1" customWidth="1"/>
    <col min="3579" max="3579" width="22.140625" style="1" bestFit="1" customWidth="1"/>
    <col min="3580" max="3580" width="15.5703125" style="1" customWidth="1"/>
    <col min="3581" max="3584" width="10.140625" style="1" customWidth="1"/>
    <col min="3585" max="3588" width="9.140625" style="1"/>
    <col min="3589" max="3589" width="10.140625" style="1" bestFit="1" customWidth="1"/>
    <col min="3590" max="3833" width="9.140625" style="1"/>
    <col min="3834" max="3834" width="13.5703125" style="1" bestFit="1" customWidth="1"/>
    <col min="3835" max="3835" width="22.140625" style="1" bestFit="1" customWidth="1"/>
    <col min="3836" max="3836" width="15.5703125" style="1" customWidth="1"/>
    <col min="3837" max="3840" width="10.140625" style="1" customWidth="1"/>
    <col min="3841" max="3844" width="9.140625" style="1"/>
    <col min="3845" max="3845" width="10.140625" style="1" bestFit="1" customWidth="1"/>
    <col min="3846" max="4089" width="9.140625" style="1"/>
    <col min="4090" max="4090" width="13.5703125" style="1" bestFit="1" customWidth="1"/>
    <col min="4091" max="4091" width="22.140625" style="1" bestFit="1" customWidth="1"/>
    <col min="4092" max="4092" width="15.5703125" style="1" customWidth="1"/>
    <col min="4093" max="4096" width="10.140625" style="1" customWidth="1"/>
    <col min="4097" max="4100" width="9.140625" style="1"/>
    <col min="4101" max="4101" width="10.140625" style="1" bestFit="1" customWidth="1"/>
    <col min="4102" max="4345" width="9.140625" style="1"/>
    <col min="4346" max="4346" width="13.5703125" style="1" bestFit="1" customWidth="1"/>
    <col min="4347" max="4347" width="22.140625" style="1" bestFit="1" customWidth="1"/>
    <col min="4348" max="4348" width="15.5703125" style="1" customWidth="1"/>
    <col min="4349" max="4352" width="10.140625" style="1" customWidth="1"/>
    <col min="4353" max="4356" width="9.140625" style="1"/>
    <col min="4357" max="4357" width="10.140625" style="1" bestFit="1" customWidth="1"/>
    <col min="4358" max="4601" width="9.140625" style="1"/>
    <col min="4602" max="4602" width="13.5703125" style="1" bestFit="1" customWidth="1"/>
    <col min="4603" max="4603" width="22.140625" style="1" bestFit="1" customWidth="1"/>
    <col min="4604" max="4604" width="15.5703125" style="1" customWidth="1"/>
    <col min="4605" max="4608" width="10.140625" style="1" customWidth="1"/>
    <col min="4609" max="4612" width="9.140625" style="1"/>
    <col min="4613" max="4613" width="10.140625" style="1" bestFit="1" customWidth="1"/>
    <col min="4614" max="4857" width="9.140625" style="1"/>
    <col min="4858" max="4858" width="13.5703125" style="1" bestFit="1" customWidth="1"/>
    <col min="4859" max="4859" width="22.140625" style="1" bestFit="1" customWidth="1"/>
    <col min="4860" max="4860" width="15.5703125" style="1" customWidth="1"/>
    <col min="4861" max="4864" width="10.140625" style="1" customWidth="1"/>
    <col min="4865" max="4868" width="9.140625" style="1"/>
    <col min="4869" max="4869" width="10.140625" style="1" bestFit="1" customWidth="1"/>
    <col min="4870" max="5113" width="9.140625" style="1"/>
    <col min="5114" max="5114" width="13.5703125" style="1" bestFit="1" customWidth="1"/>
    <col min="5115" max="5115" width="22.140625" style="1" bestFit="1" customWidth="1"/>
    <col min="5116" max="5116" width="15.5703125" style="1" customWidth="1"/>
    <col min="5117" max="5120" width="10.140625" style="1" customWidth="1"/>
    <col min="5121" max="5124" width="9.140625" style="1"/>
    <col min="5125" max="5125" width="10.140625" style="1" bestFit="1" customWidth="1"/>
    <col min="5126" max="5369" width="9.140625" style="1"/>
    <col min="5370" max="5370" width="13.5703125" style="1" bestFit="1" customWidth="1"/>
    <col min="5371" max="5371" width="22.140625" style="1" bestFit="1" customWidth="1"/>
    <col min="5372" max="5372" width="15.5703125" style="1" customWidth="1"/>
    <col min="5373" max="5376" width="10.140625" style="1" customWidth="1"/>
    <col min="5377" max="5380" width="9.140625" style="1"/>
    <col min="5381" max="5381" width="10.140625" style="1" bestFit="1" customWidth="1"/>
    <col min="5382" max="5625" width="9.140625" style="1"/>
    <col min="5626" max="5626" width="13.5703125" style="1" bestFit="1" customWidth="1"/>
    <col min="5627" max="5627" width="22.140625" style="1" bestFit="1" customWidth="1"/>
    <col min="5628" max="5628" width="15.5703125" style="1" customWidth="1"/>
    <col min="5629" max="5632" width="10.140625" style="1" customWidth="1"/>
    <col min="5633" max="5636" width="9.140625" style="1"/>
    <col min="5637" max="5637" width="10.140625" style="1" bestFit="1" customWidth="1"/>
    <col min="5638" max="5881" width="9.140625" style="1"/>
    <col min="5882" max="5882" width="13.5703125" style="1" bestFit="1" customWidth="1"/>
    <col min="5883" max="5883" width="22.140625" style="1" bestFit="1" customWidth="1"/>
    <col min="5884" max="5884" width="15.5703125" style="1" customWidth="1"/>
    <col min="5885" max="5888" width="10.140625" style="1" customWidth="1"/>
    <col min="5889" max="5892" width="9.140625" style="1"/>
    <col min="5893" max="5893" width="10.140625" style="1" bestFit="1" customWidth="1"/>
    <col min="5894" max="6137" width="9.140625" style="1"/>
    <col min="6138" max="6138" width="13.5703125" style="1" bestFit="1" customWidth="1"/>
    <col min="6139" max="6139" width="22.140625" style="1" bestFit="1" customWidth="1"/>
    <col min="6140" max="6140" width="15.5703125" style="1" customWidth="1"/>
    <col min="6141" max="6144" width="10.140625" style="1" customWidth="1"/>
    <col min="6145" max="6148" width="9.140625" style="1"/>
    <col min="6149" max="6149" width="10.140625" style="1" bestFit="1" customWidth="1"/>
    <col min="6150" max="6393" width="9.140625" style="1"/>
    <col min="6394" max="6394" width="13.5703125" style="1" bestFit="1" customWidth="1"/>
    <col min="6395" max="6395" width="22.140625" style="1" bestFit="1" customWidth="1"/>
    <col min="6396" max="6396" width="15.5703125" style="1" customWidth="1"/>
    <col min="6397" max="6400" width="10.140625" style="1" customWidth="1"/>
    <col min="6401" max="6404" width="9.140625" style="1"/>
    <col min="6405" max="6405" width="10.140625" style="1" bestFit="1" customWidth="1"/>
    <col min="6406" max="6649" width="9.140625" style="1"/>
    <col min="6650" max="6650" width="13.5703125" style="1" bestFit="1" customWidth="1"/>
    <col min="6651" max="6651" width="22.140625" style="1" bestFit="1" customWidth="1"/>
    <col min="6652" max="6652" width="15.5703125" style="1" customWidth="1"/>
    <col min="6653" max="6656" width="10.140625" style="1" customWidth="1"/>
    <col min="6657" max="6660" width="9.140625" style="1"/>
    <col min="6661" max="6661" width="10.140625" style="1" bestFit="1" customWidth="1"/>
    <col min="6662" max="6905" width="9.140625" style="1"/>
    <col min="6906" max="6906" width="13.5703125" style="1" bestFit="1" customWidth="1"/>
    <col min="6907" max="6907" width="22.140625" style="1" bestFit="1" customWidth="1"/>
    <col min="6908" max="6908" width="15.5703125" style="1" customWidth="1"/>
    <col min="6909" max="6912" width="10.140625" style="1" customWidth="1"/>
    <col min="6913" max="6916" width="9.140625" style="1"/>
    <col min="6917" max="6917" width="10.140625" style="1" bestFit="1" customWidth="1"/>
    <col min="6918" max="7161" width="9.140625" style="1"/>
    <col min="7162" max="7162" width="13.5703125" style="1" bestFit="1" customWidth="1"/>
    <col min="7163" max="7163" width="22.140625" style="1" bestFit="1" customWidth="1"/>
    <col min="7164" max="7164" width="15.5703125" style="1" customWidth="1"/>
    <col min="7165" max="7168" width="10.140625" style="1" customWidth="1"/>
    <col min="7169" max="7172" width="9.140625" style="1"/>
    <col min="7173" max="7173" width="10.140625" style="1" bestFit="1" customWidth="1"/>
    <col min="7174" max="7417" width="9.140625" style="1"/>
    <col min="7418" max="7418" width="13.5703125" style="1" bestFit="1" customWidth="1"/>
    <col min="7419" max="7419" width="22.140625" style="1" bestFit="1" customWidth="1"/>
    <col min="7420" max="7420" width="15.5703125" style="1" customWidth="1"/>
    <col min="7421" max="7424" width="10.140625" style="1" customWidth="1"/>
    <col min="7425" max="7428" width="9.140625" style="1"/>
    <col min="7429" max="7429" width="10.140625" style="1" bestFit="1" customWidth="1"/>
    <col min="7430" max="7673" width="9.140625" style="1"/>
    <col min="7674" max="7674" width="13.5703125" style="1" bestFit="1" customWidth="1"/>
    <col min="7675" max="7675" width="22.140625" style="1" bestFit="1" customWidth="1"/>
    <col min="7676" max="7676" width="15.5703125" style="1" customWidth="1"/>
    <col min="7677" max="7680" width="10.140625" style="1" customWidth="1"/>
    <col min="7681" max="7684" width="9.140625" style="1"/>
    <col min="7685" max="7685" width="10.140625" style="1" bestFit="1" customWidth="1"/>
    <col min="7686" max="7929" width="9.140625" style="1"/>
    <col min="7930" max="7930" width="13.5703125" style="1" bestFit="1" customWidth="1"/>
    <col min="7931" max="7931" width="22.140625" style="1" bestFit="1" customWidth="1"/>
    <col min="7932" max="7932" width="15.5703125" style="1" customWidth="1"/>
    <col min="7933" max="7936" width="10.140625" style="1" customWidth="1"/>
    <col min="7937" max="7940" width="9.140625" style="1"/>
    <col min="7941" max="7941" width="10.140625" style="1" bestFit="1" customWidth="1"/>
    <col min="7942" max="8185" width="9.140625" style="1"/>
    <col min="8186" max="8186" width="13.5703125" style="1" bestFit="1" customWidth="1"/>
    <col min="8187" max="8187" width="22.140625" style="1" bestFit="1" customWidth="1"/>
    <col min="8188" max="8188" width="15.5703125" style="1" customWidth="1"/>
    <col min="8189" max="8192" width="10.140625" style="1" customWidth="1"/>
    <col min="8193" max="8196" width="9.140625" style="1"/>
    <col min="8197" max="8197" width="10.140625" style="1" bestFit="1" customWidth="1"/>
    <col min="8198" max="8441" width="9.140625" style="1"/>
    <col min="8442" max="8442" width="13.5703125" style="1" bestFit="1" customWidth="1"/>
    <col min="8443" max="8443" width="22.140625" style="1" bestFit="1" customWidth="1"/>
    <col min="8444" max="8444" width="15.5703125" style="1" customWidth="1"/>
    <col min="8445" max="8448" width="10.140625" style="1" customWidth="1"/>
    <col min="8449" max="8452" width="9.140625" style="1"/>
    <col min="8453" max="8453" width="10.140625" style="1" bestFit="1" customWidth="1"/>
    <col min="8454" max="8697" width="9.140625" style="1"/>
    <col min="8698" max="8698" width="13.5703125" style="1" bestFit="1" customWidth="1"/>
    <col min="8699" max="8699" width="22.140625" style="1" bestFit="1" customWidth="1"/>
    <col min="8700" max="8700" width="15.5703125" style="1" customWidth="1"/>
    <col min="8701" max="8704" width="10.140625" style="1" customWidth="1"/>
    <col min="8705" max="8708" width="9.140625" style="1"/>
    <col min="8709" max="8709" width="10.140625" style="1" bestFit="1" customWidth="1"/>
    <col min="8710" max="8953" width="9.140625" style="1"/>
    <col min="8954" max="8954" width="13.5703125" style="1" bestFit="1" customWidth="1"/>
    <col min="8955" max="8955" width="22.140625" style="1" bestFit="1" customWidth="1"/>
    <col min="8956" max="8956" width="15.5703125" style="1" customWidth="1"/>
    <col min="8957" max="8960" width="10.140625" style="1" customWidth="1"/>
    <col min="8961" max="8964" width="9.140625" style="1"/>
    <col min="8965" max="8965" width="10.140625" style="1" bestFit="1" customWidth="1"/>
    <col min="8966" max="9209" width="9.140625" style="1"/>
    <col min="9210" max="9210" width="13.5703125" style="1" bestFit="1" customWidth="1"/>
    <col min="9211" max="9211" width="22.140625" style="1" bestFit="1" customWidth="1"/>
    <col min="9212" max="9212" width="15.5703125" style="1" customWidth="1"/>
    <col min="9213" max="9216" width="10.140625" style="1" customWidth="1"/>
    <col min="9217" max="9220" width="9.140625" style="1"/>
    <col min="9221" max="9221" width="10.140625" style="1" bestFit="1" customWidth="1"/>
    <col min="9222" max="9465" width="9.140625" style="1"/>
    <col min="9466" max="9466" width="13.5703125" style="1" bestFit="1" customWidth="1"/>
    <col min="9467" max="9467" width="22.140625" style="1" bestFit="1" customWidth="1"/>
    <col min="9468" max="9468" width="15.5703125" style="1" customWidth="1"/>
    <col min="9469" max="9472" width="10.140625" style="1" customWidth="1"/>
    <col min="9473" max="9476" width="9.140625" style="1"/>
    <col min="9477" max="9477" width="10.140625" style="1" bestFit="1" customWidth="1"/>
    <col min="9478" max="9721" width="9.140625" style="1"/>
    <col min="9722" max="9722" width="13.5703125" style="1" bestFit="1" customWidth="1"/>
    <col min="9723" max="9723" width="22.140625" style="1" bestFit="1" customWidth="1"/>
    <col min="9724" max="9724" width="15.5703125" style="1" customWidth="1"/>
    <col min="9725" max="9728" width="10.140625" style="1" customWidth="1"/>
    <col min="9729" max="9732" width="9.140625" style="1"/>
    <col min="9733" max="9733" width="10.140625" style="1" bestFit="1" customWidth="1"/>
    <col min="9734" max="9977" width="9.140625" style="1"/>
    <col min="9978" max="9978" width="13.5703125" style="1" bestFit="1" customWidth="1"/>
    <col min="9979" max="9979" width="22.140625" style="1" bestFit="1" customWidth="1"/>
    <col min="9980" max="9980" width="15.5703125" style="1" customWidth="1"/>
    <col min="9981" max="9984" width="10.140625" style="1" customWidth="1"/>
    <col min="9985" max="9988" width="9.140625" style="1"/>
    <col min="9989" max="9989" width="10.140625" style="1" bestFit="1" customWidth="1"/>
    <col min="9990" max="10233" width="9.140625" style="1"/>
    <col min="10234" max="10234" width="13.5703125" style="1" bestFit="1" customWidth="1"/>
    <col min="10235" max="10235" width="22.140625" style="1" bestFit="1" customWidth="1"/>
    <col min="10236" max="10236" width="15.5703125" style="1" customWidth="1"/>
    <col min="10237" max="10240" width="10.140625" style="1" customWidth="1"/>
    <col min="10241" max="10244" width="9.140625" style="1"/>
    <col min="10245" max="10245" width="10.140625" style="1" bestFit="1" customWidth="1"/>
    <col min="10246" max="10489" width="9.140625" style="1"/>
    <col min="10490" max="10490" width="13.5703125" style="1" bestFit="1" customWidth="1"/>
    <col min="10491" max="10491" width="22.140625" style="1" bestFit="1" customWidth="1"/>
    <col min="10492" max="10492" width="15.5703125" style="1" customWidth="1"/>
    <col min="10493" max="10496" width="10.140625" style="1" customWidth="1"/>
    <col min="10497" max="10500" width="9.140625" style="1"/>
    <col min="10501" max="10501" width="10.140625" style="1" bestFit="1" customWidth="1"/>
    <col min="10502" max="10745" width="9.140625" style="1"/>
    <col min="10746" max="10746" width="13.5703125" style="1" bestFit="1" customWidth="1"/>
    <col min="10747" max="10747" width="22.140625" style="1" bestFit="1" customWidth="1"/>
    <col min="10748" max="10748" width="15.5703125" style="1" customWidth="1"/>
    <col min="10749" max="10752" width="10.140625" style="1" customWidth="1"/>
    <col min="10753" max="10756" width="9.140625" style="1"/>
    <col min="10757" max="10757" width="10.140625" style="1" bestFit="1" customWidth="1"/>
    <col min="10758" max="11001" width="9.140625" style="1"/>
    <col min="11002" max="11002" width="13.5703125" style="1" bestFit="1" customWidth="1"/>
    <col min="11003" max="11003" width="22.140625" style="1" bestFit="1" customWidth="1"/>
    <col min="11004" max="11004" width="15.5703125" style="1" customWidth="1"/>
    <col min="11005" max="11008" width="10.140625" style="1" customWidth="1"/>
    <col min="11009" max="11012" width="9.140625" style="1"/>
    <col min="11013" max="11013" width="10.140625" style="1" bestFit="1" customWidth="1"/>
    <col min="11014" max="11257" width="9.140625" style="1"/>
    <col min="11258" max="11258" width="13.5703125" style="1" bestFit="1" customWidth="1"/>
    <col min="11259" max="11259" width="22.140625" style="1" bestFit="1" customWidth="1"/>
    <col min="11260" max="11260" width="15.5703125" style="1" customWidth="1"/>
    <col min="11261" max="11264" width="10.140625" style="1" customWidth="1"/>
    <col min="11265" max="11268" width="9.140625" style="1"/>
    <col min="11269" max="11269" width="10.140625" style="1" bestFit="1" customWidth="1"/>
    <col min="11270" max="11513" width="9.140625" style="1"/>
    <col min="11514" max="11514" width="13.5703125" style="1" bestFit="1" customWidth="1"/>
    <col min="11515" max="11515" width="22.140625" style="1" bestFit="1" customWidth="1"/>
    <col min="11516" max="11516" width="15.5703125" style="1" customWidth="1"/>
    <col min="11517" max="11520" width="10.140625" style="1" customWidth="1"/>
    <col min="11521" max="11524" width="9.140625" style="1"/>
    <col min="11525" max="11525" width="10.140625" style="1" bestFit="1" customWidth="1"/>
    <col min="11526" max="11769" width="9.140625" style="1"/>
    <col min="11770" max="11770" width="13.5703125" style="1" bestFit="1" customWidth="1"/>
    <col min="11771" max="11771" width="22.140625" style="1" bestFit="1" customWidth="1"/>
    <col min="11772" max="11772" width="15.5703125" style="1" customWidth="1"/>
    <col min="11773" max="11776" width="10.140625" style="1" customWidth="1"/>
    <col min="11777" max="11780" width="9.140625" style="1"/>
    <col min="11781" max="11781" width="10.140625" style="1" bestFit="1" customWidth="1"/>
    <col min="11782" max="12025" width="9.140625" style="1"/>
    <col min="12026" max="12026" width="13.5703125" style="1" bestFit="1" customWidth="1"/>
    <col min="12027" max="12027" width="22.140625" style="1" bestFit="1" customWidth="1"/>
    <col min="12028" max="12028" width="15.5703125" style="1" customWidth="1"/>
    <col min="12029" max="12032" width="10.140625" style="1" customWidth="1"/>
    <col min="12033" max="12036" width="9.140625" style="1"/>
    <col min="12037" max="12037" width="10.140625" style="1" bestFit="1" customWidth="1"/>
    <col min="12038" max="12281" width="9.140625" style="1"/>
    <col min="12282" max="12282" width="13.5703125" style="1" bestFit="1" customWidth="1"/>
    <col min="12283" max="12283" width="22.140625" style="1" bestFit="1" customWidth="1"/>
    <col min="12284" max="12284" width="15.5703125" style="1" customWidth="1"/>
    <col min="12285" max="12288" width="10.140625" style="1" customWidth="1"/>
    <col min="12289" max="12292" width="9.140625" style="1"/>
    <col min="12293" max="12293" width="10.140625" style="1" bestFit="1" customWidth="1"/>
    <col min="12294" max="12537" width="9.140625" style="1"/>
    <col min="12538" max="12538" width="13.5703125" style="1" bestFit="1" customWidth="1"/>
    <col min="12539" max="12539" width="22.140625" style="1" bestFit="1" customWidth="1"/>
    <col min="12540" max="12540" width="15.5703125" style="1" customWidth="1"/>
    <col min="12541" max="12544" width="10.140625" style="1" customWidth="1"/>
    <col min="12545" max="12548" width="9.140625" style="1"/>
    <col min="12549" max="12549" width="10.140625" style="1" bestFit="1" customWidth="1"/>
    <col min="12550" max="12793" width="9.140625" style="1"/>
    <col min="12794" max="12794" width="13.5703125" style="1" bestFit="1" customWidth="1"/>
    <col min="12795" max="12795" width="22.140625" style="1" bestFit="1" customWidth="1"/>
    <col min="12796" max="12796" width="15.5703125" style="1" customWidth="1"/>
    <col min="12797" max="12800" width="10.140625" style="1" customWidth="1"/>
    <col min="12801" max="12804" width="9.140625" style="1"/>
    <col min="12805" max="12805" width="10.140625" style="1" bestFit="1" customWidth="1"/>
    <col min="12806" max="13049" width="9.140625" style="1"/>
    <col min="13050" max="13050" width="13.5703125" style="1" bestFit="1" customWidth="1"/>
    <col min="13051" max="13051" width="22.140625" style="1" bestFit="1" customWidth="1"/>
    <col min="13052" max="13052" width="15.5703125" style="1" customWidth="1"/>
    <col min="13053" max="13056" width="10.140625" style="1" customWidth="1"/>
    <col min="13057" max="13060" width="9.140625" style="1"/>
    <col min="13061" max="13061" width="10.140625" style="1" bestFit="1" customWidth="1"/>
    <col min="13062" max="13305" width="9.140625" style="1"/>
    <col min="13306" max="13306" width="13.5703125" style="1" bestFit="1" customWidth="1"/>
    <col min="13307" max="13307" width="22.140625" style="1" bestFit="1" customWidth="1"/>
    <col min="13308" max="13308" width="15.5703125" style="1" customWidth="1"/>
    <col min="13309" max="13312" width="10.140625" style="1" customWidth="1"/>
    <col min="13313" max="13316" width="9.140625" style="1"/>
    <col min="13317" max="13317" width="10.140625" style="1" bestFit="1" customWidth="1"/>
    <col min="13318" max="13561" width="9.140625" style="1"/>
    <col min="13562" max="13562" width="13.5703125" style="1" bestFit="1" customWidth="1"/>
    <col min="13563" max="13563" width="22.140625" style="1" bestFit="1" customWidth="1"/>
    <col min="13564" max="13564" width="15.5703125" style="1" customWidth="1"/>
    <col min="13565" max="13568" width="10.140625" style="1" customWidth="1"/>
    <col min="13569" max="13572" width="9.140625" style="1"/>
    <col min="13573" max="13573" width="10.140625" style="1" bestFit="1" customWidth="1"/>
    <col min="13574" max="13817" width="9.140625" style="1"/>
    <col min="13818" max="13818" width="13.5703125" style="1" bestFit="1" customWidth="1"/>
    <col min="13819" max="13819" width="22.140625" style="1" bestFit="1" customWidth="1"/>
    <col min="13820" max="13820" width="15.5703125" style="1" customWidth="1"/>
    <col min="13821" max="13824" width="10.140625" style="1" customWidth="1"/>
    <col min="13825" max="13828" width="9.140625" style="1"/>
    <col min="13829" max="13829" width="10.140625" style="1" bestFit="1" customWidth="1"/>
    <col min="13830" max="14073" width="9.140625" style="1"/>
    <col min="14074" max="14074" width="13.5703125" style="1" bestFit="1" customWidth="1"/>
    <col min="14075" max="14075" width="22.140625" style="1" bestFit="1" customWidth="1"/>
    <col min="14076" max="14076" width="15.5703125" style="1" customWidth="1"/>
    <col min="14077" max="14080" width="10.140625" style="1" customWidth="1"/>
    <col min="14081" max="14084" width="9.140625" style="1"/>
    <col min="14085" max="14085" width="10.140625" style="1" bestFit="1" customWidth="1"/>
    <col min="14086" max="14329" width="9.140625" style="1"/>
    <col min="14330" max="14330" width="13.5703125" style="1" bestFit="1" customWidth="1"/>
    <col min="14331" max="14331" width="22.140625" style="1" bestFit="1" customWidth="1"/>
    <col min="14332" max="14332" width="15.5703125" style="1" customWidth="1"/>
    <col min="14333" max="14336" width="10.140625" style="1" customWidth="1"/>
    <col min="14337" max="14340" width="9.140625" style="1"/>
    <col min="14341" max="14341" width="10.140625" style="1" bestFit="1" customWidth="1"/>
    <col min="14342" max="14585" width="9.140625" style="1"/>
    <col min="14586" max="14586" width="13.5703125" style="1" bestFit="1" customWidth="1"/>
    <col min="14587" max="14587" width="22.140625" style="1" bestFit="1" customWidth="1"/>
    <col min="14588" max="14588" width="15.5703125" style="1" customWidth="1"/>
    <col min="14589" max="14592" width="10.140625" style="1" customWidth="1"/>
    <col min="14593" max="14596" width="9.140625" style="1"/>
    <col min="14597" max="14597" width="10.140625" style="1" bestFit="1" customWidth="1"/>
    <col min="14598" max="14841" width="9.140625" style="1"/>
    <col min="14842" max="14842" width="13.5703125" style="1" bestFit="1" customWidth="1"/>
    <col min="14843" max="14843" width="22.140625" style="1" bestFit="1" customWidth="1"/>
    <col min="14844" max="14844" width="15.5703125" style="1" customWidth="1"/>
    <col min="14845" max="14848" width="10.140625" style="1" customWidth="1"/>
    <col min="14849" max="14852" width="9.140625" style="1"/>
    <col min="14853" max="14853" width="10.140625" style="1" bestFit="1" customWidth="1"/>
    <col min="14854" max="15097" width="9.140625" style="1"/>
    <col min="15098" max="15098" width="13.5703125" style="1" bestFit="1" customWidth="1"/>
    <col min="15099" max="15099" width="22.140625" style="1" bestFit="1" customWidth="1"/>
    <col min="15100" max="15100" width="15.5703125" style="1" customWidth="1"/>
    <col min="15101" max="15104" width="10.140625" style="1" customWidth="1"/>
    <col min="15105" max="15108" width="9.140625" style="1"/>
    <col min="15109" max="15109" width="10.140625" style="1" bestFit="1" customWidth="1"/>
    <col min="15110" max="15353" width="9.140625" style="1"/>
    <col min="15354" max="15354" width="13.5703125" style="1" bestFit="1" customWidth="1"/>
    <col min="15355" max="15355" width="22.140625" style="1" bestFit="1" customWidth="1"/>
    <col min="15356" max="15356" width="15.5703125" style="1" customWidth="1"/>
    <col min="15357" max="15360" width="10.140625" style="1" customWidth="1"/>
    <col min="15361" max="15364" width="9.140625" style="1"/>
    <col min="15365" max="15365" width="10.140625" style="1" bestFit="1" customWidth="1"/>
    <col min="15366" max="15609" width="9.140625" style="1"/>
    <col min="15610" max="15610" width="13.5703125" style="1" bestFit="1" customWidth="1"/>
    <col min="15611" max="15611" width="22.140625" style="1" bestFit="1" customWidth="1"/>
    <col min="15612" max="15612" width="15.5703125" style="1" customWidth="1"/>
    <col min="15613" max="15616" width="10.140625" style="1" customWidth="1"/>
    <col min="15617" max="15620" width="9.140625" style="1"/>
    <col min="15621" max="15621" width="10.140625" style="1" bestFit="1" customWidth="1"/>
    <col min="15622" max="15865" width="9.140625" style="1"/>
    <col min="15866" max="15866" width="13.5703125" style="1" bestFit="1" customWidth="1"/>
    <col min="15867" max="15867" width="22.140625" style="1" bestFit="1" customWidth="1"/>
    <col min="15868" max="15868" width="15.5703125" style="1" customWidth="1"/>
    <col min="15869" max="15872" width="10.140625" style="1" customWidth="1"/>
    <col min="15873" max="15876" width="9.140625" style="1"/>
    <col min="15877" max="15877" width="10.140625" style="1" bestFit="1" customWidth="1"/>
    <col min="15878" max="16121" width="9.140625" style="1"/>
    <col min="16122" max="16122" width="13.5703125" style="1" bestFit="1" customWidth="1"/>
    <col min="16123" max="16123" width="22.140625" style="1" bestFit="1" customWidth="1"/>
    <col min="16124" max="16124" width="15.5703125" style="1" customWidth="1"/>
    <col min="16125" max="16128" width="10.140625" style="1" customWidth="1"/>
    <col min="16129" max="16132" width="9.140625" style="1"/>
    <col min="16133" max="16133" width="10.140625" style="1" bestFit="1" customWidth="1"/>
    <col min="16134" max="16384" width="9.140625" style="1"/>
  </cols>
  <sheetData>
    <row r="1" spans="1:16" x14ac:dyDescent="0.2">
      <c r="A1" s="38" t="s">
        <v>0</v>
      </c>
      <c r="B1" s="39"/>
      <c r="C1" s="40" t="s">
        <v>67</v>
      </c>
      <c r="D1" s="41"/>
      <c r="E1" s="41"/>
      <c r="F1" s="41"/>
      <c r="G1" s="40" t="s">
        <v>72</v>
      </c>
      <c r="H1" s="41"/>
      <c r="I1" s="41"/>
      <c r="J1" s="41"/>
      <c r="K1" s="40" t="s">
        <v>73</v>
      </c>
      <c r="L1" s="41"/>
      <c r="M1" s="41"/>
      <c r="N1" s="42"/>
    </row>
    <row r="2" spans="1:16" ht="36.75" customHeight="1" x14ac:dyDescent="0.2">
      <c r="A2" s="2" t="s">
        <v>1</v>
      </c>
      <c r="B2" s="3" t="s">
        <v>41</v>
      </c>
      <c r="C2" s="4" t="s">
        <v>68</v>
      </c>
      <c r="D2" s="5" t="s">
        <v>69</v>
      </c>
      <c r="E2" s="5" t="s">
        <v>70</v>
      </c>
      <c r="F2" s="6" t="s">
        <v>71</v>
      </c>
      <c r="G2" s="4" t="s">
        <v>74</v>
      </c>
      <c r="H2" s="5" t="s">
        <v>75</v>
      </c>
      <c r="I2" s="5" t="s">
        <v>76</v>
      </c>
      <c r="J2" s="6" t="s">
        <v>77</v>
      </c>
      <c r="K2" s="4" t="s">
        <v>74</v>
      </c>
      <c r="L2" s="5" t="s">
        <v>75</v>
      </c>
      <c r="M2" s="5" t="s">
        <v>76</v>
      </c>
      <c r="N2" s="6" t="s">
        <v>77</v>
      </c>
    </row>
    <row r="3" spans="1:16" x14ac:dyDescent="0.2">
      <c r="A3" s="7" t="s">
        <v>2</v>
      </c>
      <c r="B3" s="8" t="s">
        <v>42</v>
      </c>
      <c r="C3" s="9">
        <v>515210</v>
      </c>
      <c r="D3" s="10">
        <v>5.0868000000000002</v>
      </c>
      <c r="E3" s="10">
        <v>2.7976999999999999</v>
      </c>
      <c r="F3" s="11">
        <v>451.32396</v>
      </c>
      <c r="G3" s="12">
        <f>IF(ISERROR(VLOOKUP(#REF!,#REF!,2,FALSE)),0,VLOOKUP(#REF!,#REF!,2,FALSE))</f>
        <v>0</v>
      </c>
      <c r="H3" s="13">
        <f>IF(ISERROR(VLOOKUP(#REF!,#REF!,4,FALSE)),0,VLOOKUP(#REF!,#REF!,4,FALSE))</f>
        <v>0</v>
      </c>
      <c r="I3" s="13">
        <f>IF(ISERROR(VLOOKUP(#REF!,#REF!,5,FALSE)),0,VLOOKUP(#REF!,#REF!,5,FALSE))</f>
        <v>0</v>
      </c>
      <c r="J3" s="14">
        <f>IF(ISERROR(VLOOKUP(#REF!,#REF!,3,FALSE)),0,VLOOKUP(#REF!,#REF!,3,FALSE))/1000000</f>
        <v>0</v>
      </c>
      <c r="K3" s="12">
        <f t="shared" ref="K3:K41" si="0">+C3+G3</f>
        <v>515210</v>
      </c>
      <c r="L3" s="13">
        <f t="shared" ref="L3:L41" si="1">+D3+H3</f>
        <v>5.0868000000000002</v>
      </c>
      <c r="M3" s="13">
        <f t="shared" ref="M3:M41" si="2">+E3+I3</f>
        <v>2.7976999999999999</v>
      </c>
      <c r="N3" s="14">
        <f t="shared" ref="N3:N41" si="3">+F3+J3</f>
        <v>451.32396</v>
      </c>
      <c r="P3" s="15"/>
    </row>
    <row r="4" spans="1:16" x14ac:dyDescent="0.2">
      <c r="A4" s="7" t="s">
        <v>3</v>
      </c>
      <c r="B4" s="8" t="s">
        <v>43</v>
      </c>
      <c r="C4" s="16">
        <v>2105972</v>
      </c>
      <c r="D4" s="17">
        <v>7.516</v>
      </c>
      <c r="E4" s="17">
        <v>7.516</v>
      </c>
      <c r="F4" s="18">
        <v>752.88499000000002</v>
      </c>
      <c r="G4" s="19">
        <f>IF(ISERROR(VLOOKUP(#REF!,#REF!,2,FALSE)),0,VLOOKUP(#REF!,#REF!,2,FALSE))</f>
        <v>0</v>
      </c>
      <c r="H4" s="20">
        <f>IF(ISERROR(VLOOKUP(#REF!,#REF!,4,FALSE)),0,VLOOKUP(#REF!,#REF!,4,FALSE))</f>
        <v>0</v>
      </c>
      <c r="I4" s="20">
        <f>IF(ISERROR(VLOOKUP(#REF!,#REF!,5,FALSE)),0,VLOOKUP(#REF!,#REF!,5,FALSE))</f>
        <v>0</v>
      </c>
      <c r="J4" s="21">
        <f>IF(ISERROR(VLOOKUP(#REF!,#REF!,3,FALSE)),0,VLOOKUP(#REF!,#REF!,3,FALSE))/1000000</f>
        <v>0</v>
      </c>
      <c r="K4" s="19">
        <f t="shared" si="0"/>
        <v>2105972</v>
      </c>
      <c r="L4" s="20">
        <f t="shared" si="1"/>
        <v>7.516</v>
      </c>
      <c r="M4" s="20">
        <f t="shared" si="2"/>
        <v>7.516</v>
      </c>
      <c r="N4" s="21">
        <f t="shared" si="3"/>
        <v>752.88499000000002</v>
      </c>
      <c r="P4" s="15"/>
    </row>
    <row r="5" spans="1:16" x14ac:dyDescent="0.2">
      <c r="A5" s="7" t="s">
        <v>4</v>
      </c>
      <c r="B5" s="8" t="s">
        <v>44</v>
      </c>
      <c r="C5" s="16">
        <v>5361391</v>
      </c>
      <c r="D5" s="17">
        <v>12.4114</v>
      </c>
      <c r="E5" s="17">
        <v>12.4114</v>
      </c>
      <c r="F5" s="18">
        <v>442.31475749999998</v>
      </c>
      <c r="G5" s="19">
        <f>IF(ISERROR(VLOOKUP(#REF!,#REF!,2,FALSE)),0,VLOOKUP(#REF!,#REF!,2,FALSE))</f>
        <v>0</v>
      </c>
      <c r="H5" s="20">
        <f>IF(ISERROR(VLOOKUP(#REF!,#REF!,4,FALSE)),0,VLOOKUP(#REF!,#REF!,4,FALSE))</f>
        <v>0</v>
      </c>
      <c r="I5" s="20">
        <f>IF(ISERROR(VLOOKUP(#REF!,#REF!,5,FALSE)),0,VLOOKUP(#REF!,#REF!,5,FALSE))</f>
        <v>0</v>
      </c>
      <c r="J5" s="21">
        <f>IF(ISERROR(VLOOKUP(#REF!,#REF!,3,FALSE)),0,VLOOKUP(#REF!,#REF!,3,FALSE))/1000000</f>
        <v>0</v>
      </c>
      <c r="K5" s="19">
        <f t="shared" si="0"/>
        <v>5361391</v>
      </c>
      <c r="L5" s="20">
        <f t="shared" si="1"/>
        <v>12.4114</v>
      </c>
      <c r="M5" s="20">
        <f t="shared" si="2"/>
        <v>12.4114</v>
      </c>
      <c r="N5" s="21">
        <f t="shared" si="3"/>
        <v>442.31475749999998</v>
      </c>
      <c r="P5" s="15"/>
    </row>
    <row r="6" spans="1:16" x14ac:dyDescent="0.2">
      <c r="A6" s="7" t="s">
        <v>5</v>
      </c>
      <c r="B6" s="8" t="s">
        <v>45</v>
      </c>
      <c r="C6" s="16">
        <v>1106792</v>
      </c>
      <c r="D6" s="17">
        <v>0.72550000000000003</v>
      </c>
      <c r="E6" s="17">
        <v>0.24279999999999999</v>
      </c>
      <c r="F6" s="18">
        <v>677.91010000000006</v>
      </c>
      <c r="G6" s="19">
        <f>IF(ISERROR(VLOOKUP(#REF!,#REF!,2,FALSE)),0,VLOOKUP(#REF!,#REF!,2,FALSE))</f>
        <v>0</v>
      </c>
      <c r="H6" s="20">
        <f>IF(ISERROR(VLOOKUP(#REF!,#REF!,4,FALSE)),0,VLOOKUP(#REF!,#REF!,4,FALSE))</f>
        <v>0</v>
      </c>
      <c r="I6" s="20">
        <f>IF(ISERROR(VLOOKUP(#REF!,#REF!,5,FALSE)),0,VLOOKUP(#REF!,#REF!,5,FALSE))</f>
        <v>0</v>
      </c>
      <c r="J6" s="21">
        <f>IF(ISERROR(VLOOKUP(#REF!,#REF!,3,FALSE)),0,VLOOKUP(#REF!,#REF!,3,FALSE))/1000000</f>
        <v>0</v>
      </c>
      <c r="K6" s="19">
        <f t="shared" si="0"/>
        <v>1106792</v>
      </c>
      <c r="L6" s="20">
        <f t="shared" si="1"/>
        <v>0.72550000000000003</v>
      </c>
      <c r="M6" s="20">
        <f t="shared" si="2"/>
        <v>0.24279999999999999</v>
      </c>
      <c r="N6" s="21">
        <f t="shared" si="3"/>
        <v>677.91010000000006</v>
      </c>
      <c r="P6" s="15"/>
    </row>
    <row r="7" spans="1:16" x14ac:dyDescent="0.2">
      <c r="A7" s="7" t="s">
        <v>6</v>
      </c>
      <c r="B7" s="8" t="s">
        <v>42</v>
      </c>
      <c r="C7" s="16">
        <v>368320</v>
      </c>
      <c r="D7" s="17">
        <v>0.27929999999999999</v>
      </c>
      <c r="E7" s="17">
        <v>0.27929999999999999</v>
      </c>
      <c r="F7" s="18">
        <v>159.00374400000001</v>
      </c>
      <c r="G7" s="19">
        <f>IF(ISERROR(VLOOKUP(#REF!,#REF!,2,FALSE)),0,VLOOKUP(#REF!,#REF!,2,FALSE))</f>
        <v>0</v>
      </c>
      <c r="H7" s="20">
        <f>IF(ISERROR(VLOOKUP(#REF!,#REF!,4,FALSE)),0,VLOOKUP(#REF!,#REF!,4,FALSE))</f>
        <v>0</v>
      </c>
      <c r="I7" s="20">
        <f>IF(ISERROR(VLOOKUP(#REF!,#REF!,5,FALSE)),0,VLOOKUP(#REF!,#REF!,5,FALSE))</f>
        <v>0</v>
      </c>
      <c r="J7" s="21">
        <f>IF(ISERROR(VLOOKUP(#REF!,#REF!,3,FALSE)),0,VLOOKUP(#REF!,#REF!,3,FALSE))/1000000</f>
        <v>0</v>
      </c>
      <c r="K7" s="19">
        <f t="shared" si="0"/>
        <v>368320</v>
      </c>
      <c r="L7" s="20">
        <f t="shared" si="1"/>
        <v>0.27929999999999999</v>
      </c>
      <c r="M7" s="20">
        <f t="shared" si="2"/>
        <v>0.27929999999999999</v>
      </c>
      <c r="N7" s="21">
        <f t="shared" si="3"/>
        <v>159.00374400000001</v>
      </c>
      <c r="P7" s="15"/>
    </row>
    <row r="8" spans="1:16" x14ac:dyDescent="0.2">
      <c r="A8" s="7" t="s">
        <v>7</v>
      </c>
      <c r="B8" s="8" t="s">
        <v>46</v>
      </c>
      <c r="C8" s="16">
        <v>1884501</v>
      </c>
      <c r="D8" s="17">
        <v>0.85660000000000003</v>
      </c>
      <c r="E8" s="17">
        <v>0.49330000000000002</v>
      </c>
      <c r="F8" s="18">
        <v>1049.6670570000001</v>
      </c>
      <c r="G8" s="19">
        <f>IF(ISERROR(VLOOKUP(#REF!,#REF!,2,FALSE)),0,VLOOKUP(#REF!,#REF!,2,FALSE))</f>
        <v>0</v>
      </c>
      <c r="H8" s="20">
        <f>IF(ISERROR(VLOOKUP(#REF!,#REF!,4,FALSE)),0,VLOOKUP(#REF!,#REF!,4,FALSE))</f>
        <v>0</v>
      </c>
      <c r="I8" s="20">
        <f>IF(ISERROR(VLOOKUP(#REF!,#REF!,5,FALSE)),0,VLOOKUP(#REF!,#REF!,5,FALSE))</f>
        <v>0</v>
      </c>
      <c r="J8" s="21">
        <f>IF(ISERROR(VLOOKUP(#REF!,#REF!,3,FALSE)),0,VLOOKUP(#REF!,#REF!,3,FALSE))/1000000</f>
        <v>0</v>
      </c>
      <c r="K8" s="19">
        <f t="shared" si="0"/>
        <v>1884501</v>
      </c>
      <c r="L8" s="20">
        <f t="shared" si="1"/>
        <v>0.85660000000000003</v>
      </c>
      <c r="M8" s="20">
        <f t="shared" si="2"/>
        <v>0.49330000000000002</v>
      </c>
      <c r="N8" s="21">
        <f t="shared" si="3"/>
        <v>1049.6670570000001</v>
      </c>
      <c r="P8" s="15"/>
    </row>
    <row r="9" spans="1:16" x14ac:dyDescent="0.2">
      <c r="A9" s="7" t="s">
        <v>8</v>
      </c>
      <c r="B9" s="8" t="s">
        <v>45</v>
      </c>
      <c r="C9" s="16">
        <v>7993282</v>
      </c>
      <c r="D9" s="17">
        <v>0.79249999999999998</v>
      </c>
      <c r="E9" s="17">
        <v>0.79249999999999998</v>
      </c>
      <c r="F9" s="18">
        <v>1480.3558264000001</v>
      </c>
      <c r="G9" s="19">
        <f>IF(ISERROR(VLOOKUP(#REF!,#REF!,2,FALSE)),0,VLOOKUP(#REF!,#REF!,2,FALSE))</f>
        <v>0</v>
      </c>
      <c r="H9" s="20">
        <f>IF(ISERROR(VLOOKUP(#REF!,#REF!,4,FALSE)),0,VLOOKUP(#REF!,#REF!,4,FALSE))</f>
        <v>0</v>
      </c>
      <c r="I9" s="20">
        <f>IF(ISERROR(VLOOKUP(#REF!,#REF!,5,FALSE)),0,VLOOKUP(#REF!,#REF!,5,FALSE))</f>
        <v>0</v>
      </c>
      <c r="J9" s="21">
        <f>IF(ISERROR(VLOOKUP(#REF!,#REF!,3,FALSE)),0,VLOOKUP(#REF!,#REF!,3,FALSE))/1000000</f>
        <v>0</v>
      </c>
      <c r="K9" s="19">
        <f t="shared" si="0"/>
        <v>7993282</v>
      </c>
      <c r="L9" s="20">
        <f t="shared" si="1"/>
        <v>0.79249999999999998</v>
      </c>
      <c r="M9" s="20">
        <f t="shared" si="2"/>
        <v>0.79249999999999998</v>
      </c>
      <c r="N9" s="21">
        <f t="shared" si="3"/>
        <v>1480.3558264000001</v>
      </c>
      <c r="P9" s="15"/>
    </row>
    <row r="10" spans="1:16" x14ac:dyDescent="0.2">
      <c r="A10" s="7" t="s">
        <v>9</v>
      </c>
      <c r="B10" s="8" t="s">
        <v>47</v>
      </c>
      <c r="C10" s="16">
        <v>151149</v>
      </c>
      <c r="D10" s="17">
        <v>0.35820000000000002</v>
      </c>
      <c r="E10" s="17">
        <v>0.35820000000000002</v>
      </c>
      <c r="F10" s="18">
        <v>18.4552929</v>
      </c>
      <c r="G10" s="19">
        <f>IF(ISERROR(VLOOKUP(#REF!,#REF!,2,FALSE)),0,VLOOKUP(#REF!,#REF!,2,FALSE))</f>
        <v>0</v>
      </c>
      <c r="H10" s="20">
        <f>IF(ISERROR(VLOOKUP(#REF!,#REF!,4,FALSE)),0,VLOOKUP(#REF!,#REF!,4,FALSE))</f>
        <v>0</v>
      </c>
      <c r="I10" s="20">
        <f>IF(ISERROR(VLOOKUP(#REF!,#REF!,5,FALSE)),0,VLOOKUP(#REF!,#REF!,5,FALSE))</f>
        <v>0</v>
      </c>
      <c r="J10" s="21">
        <f>IF(ISERROR(VLOOKUP(#REF!,#REF!,3,FALSE)),0,VLOOKUP(#REF!,#REF!,3,FALSE))/1000000</f>
        <v>0</v>
      </c>
      <c r="K10" s="19">
        <f t="shared" si="0"/>
        <v>151149</v>
      </c>
      <c r="L10" s="20">
        <f t="shared" si="1"/>
        <v>0.35820000000000002</v>
      </c>
      <c r="M10" s="20">
        <f t="shared" si="2"/>
        <v>0.35820000000000002</v>
      </c>
      <c r="N10" s="21">
        <f t="shared" si="3"/>
        <v>18.4552929</v>
      </c>
      <c r="P10" s="15"/>
    </row>
    <row r="11" spans="1:16" x14ac:dyDescent="0.2">
      <c r="A11" s="7" t="s">
        <v>10</v>
      </c>
      <c r="B11" s="8" t="s">
        <v>48</v>
      </c>
      <c r="C11" s="16">
        <v>3873153</v>
      </c>
      <c r="D11" s="17">
        <v>2.012</v>
      </c>
      <c r="E11" s="17">
        <v>2.012</v>
      </c>
      <c r="F11" s="18">
        <v>1052.3356701</v>
      </c>
      <c r="G11" s="19">
        <f>IF(ISERROR(VLOOKUP(#REF!,#REF!,2,FALSE)),0,VLOOKUP(#REF!,#REF!,2,FALSE))</f>
        <v>0</v>
      </c>
      <c r="H11" s="20">
        <f>IF(ISERROR(VLOOKUP(#REF!,#REF!,4,FALSE)),0,VLOOKUP(#REF!,#REF!,4,FALSE))</f>
        <v>0</v>
      </c>
      <c r="I11" s="20">
        <f>IF(ISERROR(VLOOKUP(#REF!,#REF!,5,FALSE)),0,VLOOKUP(#REF!,#REF!,5,FALSE))</f>
        <v>0</v>
      </c>
      <c r="J11" s="21">
        <f>IF(ISERROR(VLOOKUP(#REF!,#REF!,3,FALSE)),0,VLOOKUP(#REF!,#REF!,3,FALSE))/1000000</f>
        <v>0</v>
      </c>
      <c r="K11" s="19">
        <f t="shared" ref="K11" si="4">+C11+G11</f>
        <v>3873153</v>
      </c>
      <c r="L11" s="20">
        <f t="shared" ref="L11" si="5">+D11+H11</f>
        <v>2.012</v>
      </c>
      <c r="M11" s="20">
        <f t="shared" ref="M11" si="6">+E11+I11</f>
        <v>2.012</v>
      </c>
      <c r="N11" s="21">
        <f t="shared" ref="N11" si="7">+F11+J11</f>
        <v>1052.3356701</v>
      </c>
      <c r="P11" s="15"/>
    </row>
    <row r="12" spans="1:16" x14ac:dyDescent="0.2">
      <c r="A12" s="7" t="s">
        <v>11</v>
      </c>
      <c r="B12" s="8" t="s">
        <v>49</v>
      </c>
      <c r="C12" s="16">
        <v>5400821</v>
      </c>
      <c r="D12" s="17">
        <v>14.646699999999999</v>
      </c>
      <c r="E12" s="17">
        <v>14.646699999999999</v>
      </c>
      <c r="F12" s="18">
        <v>64.809852000000006</v>
      </c>
      <c r="G12" s="19">
        <f>IF(ISERROR(VLOOKUP(#REF!,#REF!,2,FALSE)),0,VLOOKUP(#REF!,#REF!,2,FALSE))</f>
        <v>0</v>
      </c>
      <c r="H12" s="20">
        <f>IF(ISERROR(VLOOKUP(#REF!,#REF!,4,FALSE)),0,VLOOKUP(#REF!,#REF!,4,FALSE))</f>
        <v>0</v>
      </c>
      <c r="I12" s="20">
        <f>IF(ISERROR(VLOOKUP(#REF!,#REF!,5,FALSE)),0,VLOOKUP(#REF!,#REF!,5,FALSE))</f>
        <v>0</v>
      </c>
      <c r="J12" s="21">
        <f>IF(ISERROR(VLOOKUP(#REF!,#REF!,3,FALSE)),0,VLOOKUP(#REF!,#REF!,3,FALSE))/1000000</f>
        <v>0</v>
      </c>
      <c r="K12" s="19">
        <f t="shared" si="0"/>
        <v>5400821</v>
      </c>
      <c r="L12" s="20">
        <f t="shared" si="1"/>
        <v>14.646699999999999</v>
      </c>
      <c r="M12" s="20">
        <f t="shared" si="2"/>
        <v>14.646699999999999</v>
      </c>
      <c r="N12" s="21">
        <f t="shared" si="3"/>
        <v>64.809852000000006</v>
      </c>
      <c r="P12" s="15"/>
    </row>
    <row r="13" spans="1:16" x14ac:dyDescent="0.2">
      <c r="A13" s="7" t="s">
        <v>12</v>
      </c>
      <c r="B13" s="8" t="s">
        <v>50</v>
      </c>
      <c r="C13" s="16">
        <v>1181220</v>
      </c>
      <c r="D13" s="17">
        <v>2.3048000000000002</v>
      </c>
      <c r="E13" s="17">
        <v>2.3048000000000002</v>
      </c>
      <c r="F13" s="18">
        <v>283.49279999999999</v>
      </c>
      <c r="G13" s="19">
        <f>IF(ISERROR(VLOOKUP(#REF!,#REF!,2,FALSE)),0,VLOOKUP(#REF!,#REF!,2,FALSE))</f>
        <v>0</v>
      </c>
      <c r="H13" s="20">
        <f>IF(ISERROR(VLOOKUP(#REF!,#REF!,4,FALSE)),0,VLOOKUP(#REF!,#REF!,4,FALSE))</f>
        <v>0</v>
      </c>
      <c r="I13" s="20">
        <f>IF(ISERROR(VLOOKUP(#REF!,#REF!,5,FALSE)),0,VLOOKUP(#REF!,#REF!,5,FALSE))</f>
        <v>0</v>
      </c>
      <c r="J13" s="21">
        <f>IF(ISERROR(VLOOKUP(#REF!,#REF!,3,FALSE)),0,VLOOKUP(#REF!,#REF!,3,FALSE))/1000000</f>
        <v>0</v>
      </c>
      <c r="K13" s="19">
        <f t="shared" si="0"/>
        <v>1181220</v>
      </c>
      <c r="L13" s="20">
        <f t="shared" si="1"/>
        <v>2.3048000000000002</v>
      </c>
      <c r="M13" s="20">
        <f t="shared" si="2"/>
        <v>2.3048000000000002</v>
      </c>
      <c r="N13" s="21">
        <f t="shared" si="3"/>
        <v>283.49279999999999</v>
      </c>
      <c r="P13" s="15"/>
    </row>
    <row r="14" spans="1:16" x14ac:dyDescent="0.2">
      <c r="A14" s="7" t="s">
        <v>13</v>
      </c>
      <c r="B14" s="8" t="s">
        <v>45</v>
      </c>
      <c r="C14" s="16">
        <v>2001729</v>
      </c>
      <c r="D14" s="17">
        <v>3.3624999999999998</v>
      </c>
      <c r="E14" s="17">
        <v>3.3624999999999998</v>
      </c>
      <c r="F14" s="18">
        <v>1836.5863575000001</v>
      </c>
      <c r="G14" s="19">
        <f>IF(ISERROR(VLOOKUP(#REF!,#REF!,2,FALSE)),0,VLOOKUP(#REF!,#REF!,2,FALSE))</f>
        <v>0</v>
      </c>
      <c r="H14" s="20">
        <f>IF(ISERROR(VLOOKUP(#REF!,#REF!,4,FALSE)),0,VLOOKUP(#REF!,#REF!,4,FALSE))</f>
        <v>0</v>
      </c>
      <c r="I14" s="20">
        <f>IF(ISERROR(VLOOKUP(#REF!,#REF!,5,FALSE)),0,VLOOKUP(#REF!,#REF!,5,FALSE))</f>
        <v>0</v>
      </c>
      <c r="J14" s="21">
        <f>IF(ISERROR(VLOOKUP(#REF!,#REF!,3,FALSE)),0,VLOOKUP(#REF!,#REF!,3,FALSE))/1000000</f>
        <v>0</v>
      </c>
      <c r="K14" s="19">
        <f t="shared" si="0"/>
        <v>2001729</v>
      </c>
      <c r="L14" s="20">
        <f t="shared" si="1"/>
        <v>3.3624999999999998</v>
      </c>
      <c r="M14" s="20">
        <f t="shared" si="2"/>
        <v>3.3624999999999998</v>
      </c>
      <c r="N14" s="21">
        <f t="shared" si="3"/>
        <v>1836.5863575000001</v>
      </c>
      <c r="P14" s="15"/>
    </row>
    <row r="15" spans="1:16" x14ac:dyDescent="0.2">
      <c r="A15" s="7" t="s">
        <v>14</v>
      </c>
      <c r="B15" s="8" t="s">
        <v>51</v>
      </c>
      <c r="C15" s="16">
        <v>5936731</v>
      </c>
      <c r="D15" s="17">
        <v>3.6602999999999999</v>
      </c>
      <c r="E15" s="17">
        <v>3.6602999999999999</v>
      </c>
      <c r="F15" s="18">
        <v>743.8723943</v>
      </c>
      <c r="G15" s="19">
        <f>IF(ISERROR(VLOOKUP(#REF!,#REF!,2,FALSE)),0,VLOOKUP(#REF!,#REF!,2,FALSE))</f>
        <v>0</v>
      </c>
      <c r="H15" s="20">
        <f>IF(ISERROR(VLOOKUP(#REF!,#REF!,4,FALSE)),0,VLOOKUP(#REF!,#REF!,4,FALSE))</f>
        <v>0</v>
      </c>
      <c r="I15" s="20">
        <f>IF(ISERROR(VLOOKUP(#REF!,#REF!,5,FALSE)),0,VLOOKUP(#REF!,#REF!,5,FALSE))</f>
        <v>0</v>
      </c>
      <c r="J15" s="21">
        <f>IF(ISERROR(VLOOKUP(#REF!,#REF!,3,FALSE)),0,VLOOKUP(#REF!,#REF!,3,FALSE))/1000000</f>
        <v>0</v>
      </c>
      <c r="K15" s="19">
        <f t="shared" si="0"/>
        <v>5936731</v>
      </c>
      <c r="L15" s="20">
        <f t="shared" si="1"/>
        <v>3.6602999999999999</v>
      </c>
      <c r="M15" s="20">
        <f t="shared" si="2"/>
        <v>3.6602999999999999</v>
      </c>
      <c r="N15" s="21">
        <f t="shared" si="3"/>
        <v>743.8723943</v>
      </c>
      <c r="P15" s="15"/>
    </row>
    <row r="16" spans="1:16" x14ac:dyDescent="0.2">
      <c r="A16" s="7" t="s">
        <v>15</v>
      </c>
      <c r="B16" s="8" t="s">
        <v>52</v>
      </c>
      <c r="C16" s="16">
        <v>160460</v>
      </c>
      <c r="D16" s="17">
        <v>13.7273</v>
      </c>
      <c r="E16" s="17">
        <v>13.7273</v>
      </c>
      <c r="F16" s="18">
        <v>0</v>
      </c>
      <c r="G16" s="19">
        <f>IF(ISERROR(VLOOKUP(#REF!,#REF!,2,FALSE)),0,VLOOKUP(#REF!,#REF!,2,FALSE))</f>
        <v>0</v>
      </c>
      <c r="H16" s="20">
        <f>IF(ISERROR(VLOOKUP(#REF!,#REF!,4,FALSE)),0,VLOOKUP(#REF!,#REF!,4,FALSE))</f>
        <v>0</v>
      </c>
      <c r="I16" s="20">
        <f>IF(ISERROR(VLOOKUP(#REF!,#REF!,5,FALSE)),0,VLOOKUP(#REF!,#REF!,5,FALSE))</f>
        <v>0</v>
      </c>
      <c r="J16" s="21">
        <f>IF(ISERROR(VLOOKUP(#REF!,#REF!,3,FALSE)),0,VLOOKUP(#REF!,#REF!,3,FALSE))/1000000</f>
        <v>0</v>
      </c>
      <c r="K16" s="19">
        <f t="shared" si="0"/>
        <v>160460</v>
      </c>
      <c r="L16" s="20">
        <f t="shared" si="1"/>
        <v>13.7273</v>
      </c>
      <c r="M16" s="20">
        <f t="shared" si="2"/>
        <v>13.7273</v>
      </c>
      <c r="N16" s="21">
        <f t="shared" si="3"/>
        <v>0</v>
      </c>
      <c r="P16" s="15"/>
    </row>
    <row r="17" spans="1:22" x14ac:dyDescent="0.2">
      <c r="A17" s="7" t="s">
        <v>16</v>
      </c>
      <c r="B17" s="8" t="s">
        <v>45</v>
      </c>
      <c r="C17" s="16">
        <v>1279891</v>
      </c>
      <c r="D17" s="17">
        <v>11.861800000000001</v>
      </c>
      <c r="E17" s="17">
        <v>11.861800000000001</v>
      </c>
      <c r="F17" s="18">
        <v>110.7105715</v>
      </c>
      <c r="G17" s="19">
        <f>IF(ISERROR(VLOOKUP(#REF!,#REF!,2,FALSE)),0,VLOOKUP(#REF!,#REF!,2,FALSE))</f>
        <v>0</v>
      </c>
      <c r="H17" s="20">
        <f>IF(ISERROR(VLOOKUP(#REF!,#REF!,4,FALSE)),0,VLOOKUP(#REF!,#REF!,4,FALSE))</f>
        <v>0</v>
      </c>
      <c r="I17" s="20">
        <f>IF(ISERROR(VLOOKUP(#REF!,#REF!,5,FALSE)),0,VLOOKUP(#REF!,#REF!,5,FALSE))</f>
        <v>0</v>
      </c>
      <c r="J17" s="21">
        <f>IF(ISERROR(VLOOKUP(#REF!,#REF!,3,FALSE)),0,VLOOKUP(#REF!,#REF!,3,FALSE))/1000000</f>
        <v>0</v>
      </c>
      <c r="K17" s="19">
        <f t="shared" si="0"/>
        <v>1279891</v>
      </c>
      <c r="L17" s="20">
        <f t="shared" si="1"/>
        <v>11.861800000000001</v>
      </c>
      <c r="M17" s="20">
        <f t="shared" si="2"/>
        <v>11.861800000000001</v>
      </c>
      <c r="N17" s="21">
        <f t="shared" si="3"/>
        <v>110.7105715</v>
      </c>
      <c r="P17" s="15"/>
    </row>
    <row r="18" spans="1:22" x14ac:dyDescent="0.2">
      <c r="A18" s="7" t="s">
        <v>17</v>
      </c>
      <c r="B18" s="8" t="s">
        <v>45</v>
      </c>
      <c r="C18" s="16">
        <v>1719973</v>
      </c>
      <c r="D18" s="17">
        <v>10.084099999999999</v>
      </c>
      <c r="E18" s="17">
        <v>10.084099999999999</v>
      </c>
      <c r="F18" s="18">
        <v>433.43319600000001</v>
      </c>
      <c r="G18" s="19">
        <f>IF(ISERROR(VLOOKUP(#REF!,#REF!,2,FALSE)),0,VLOOKUP(#REF!,#REF!,2,FALSE))</f>
        <v>0</v>
      </c>
      <c r="H18" s="20">
        <f>IF(ISERROR(VLOOKUP(#REF!,#REF!,4,FALSE)),0,VLOOKUP(#REF!,#REF!,4,FALSE))</f>
        <v>0</v>
      </c>
      <c r="I18" s="20">
        <f>IF(ISERROR(VLOOKUP(#REF!,#REF!,5,FALSE)),0,VLOOKUP(#REF!,#REF!,5,FALSE))</f>
        <v>0</v>
      </c>
      <c r="J18" s="21">
        <f>IF(ISERROR(VLOOKUP(#REF!,#REF!,3,FALSE)),0,VLOOKUP(#REF!,#REF!,3,FALSE))/1000000</f>
        <v>0</v>
      </c>
      <c r="K18" s="19">
        <f t="shared" si="0"/>
        <v>1719973</v>
      </c>
      <c r="L18" s="20">
        <f t="shared" si="1"/>
        <v>10.084099999999999</v>
      </c>
      <c r="M18" s="20">
        <f t="shared" si="2"/>
        <v>10.084099999999999</v>
      </c>
      <c r="N18" s="21">
        <f t="shared" si="3"/>
        <v>433.43319600000001</v>
      </c>
      <c r="P18" s="15"/>
    </row>
    <row r="19" spans="1:22" x14ac:dyDescent="0.2">
      <c r="A19" s="7" t="s">
        <v>18</v>
      </c>
      <c r="B19" s="8" t="s">
        <v>53</v>
      </c>
      <c r="C19" s="16">
        <v>1394210</v>
      </c>
      <c r="D19" s="17">
        <v>0.75090000000000001</v>
      </c>
      <c r="E19" s="17">
        <v>0.75090000000000001</v>
      </c>
      <c r="F19" s="18">
        <v>346.740027</v>
      </c>
      <c r="G19" s="19">
        <f>IF(ISERROR(VLOOKUP(#REF!,#REF!,2,FALSE)),0,VLOOKUP(#REF!,#REF!,2,FALSE))</f>
        <v>0</v>
      </c>
      <c r="H19" s="20">
        <f>IF(ISERROR(VLOOKUP(#REF!,#REF!,4,FALSE)),0,VLOOKUP(#REF!,#REF!,4,FALSE))</f>
        <v>0</v>
      </c>
      <c r="I19" s="20">
        <f>IF(ISERROR(VLOOKUP(#REF!,#REF!,5,FALSE)),0,VLOOKUP(#REF!,#REF!,5,FALSE))</f>
        <v>0</v>
      </c>
      <c r="J19" s="21">
        <f>IF(ISERROR(VLOOKUP(#REF!,#REF!,3,FALSE)),0,VLOOKUP(#REF!,#REF!,3,FALSE))/1000000</f>
        <v>0</v>
      </c>
      <c r="K19" s="19">
        <f t="shared" si="0"/>
        <v>1394210</v>
      </c>
      <c r="L19" s="20">
        <f t="shared" si="1"/>
        <v>0.75090000000000001</v>
      </c>
      <c r="M19" s="20">
        <f t="shared" si="2"/>
        <v>0.75090000000000001</v>
      </c>
      <c r="N19" s="21">
        <f t="shared" si="3"/>
        <v>346.740027</v>
      </c>
      <c r="P19" s="15"/>
    </row>
    <row r="20" spans="1:22" x14ac:dyDescent="0.2">
      <c r="A20" s="7" t="s">
        <v>19</v>
      </c>
      <c r="B20" s="8" t="s">
        <v>54</v>
      </c>
      <c r="C20" s="16">
        <v>802357</v>
      </c>
      <c r="D20" s="17">
        <v>0.84419999999999995</v>
      </c>
      <c r="E20" s="17">
        <v>0.84419999999999995</v>
      </c>
      <c r="F20" s="18">
        <v>250.41561969999998</v>
      </c>
      <c r="G20" s="19">
        <f>IF(ISERROR(VLOOKUP(#REF!,#REF!,2,FALSE)),0,VLOOKUP(#REF!,#REF!,2,FALSE))</f>
        <v>0</v>
      </c>
      <c r="H20" s="20">
        <f>IF(ISERROR(VLOOKUP(#REF!,#REF!,4,FALSE)),0,VLOOKUP(#REF!,#REF!,4,FALSE))</f>
        <v>0</v>
      </c>
      <c r="I20" s="20">
        <f>IF(ISERROR(VLOOKUP(#REF!,#REF!,5,FALSE)),0,VLOOKUP(#REF!,#REF!,5,FALSE))</f>
        <v>0</v>
      </c>
      <c r="J20" s="21">
        <f>IF(ISERROR(VLOOKUP(#REF!,#REF!,3,FALSE)),0,VLOOKUP(#REF!,#REF!,3,FALSE))/1000000</f>
        <v>0</v>
      </c>
      <c r="K20" s="19">
        <f t="shared" ref="K20" si="8">+C20+G20</f>
        <v>802357</v>
      </c>
      <c r="L20" s="20">
        <f t="shared" ref="L20" si="9">+D20+H20</f>
        <v>0.84419999999999995</v>
      </c>
      <c r="M20" s="20">
        <f t="shared" ref="M20" si="10">+E20+I20</f>
        <v>0.84419999999999995</v>
      </c>
      <c r="N20" s="21">
        <f t="shared" ref="N20" si="11">+F20+J20</f>
        <v>250.41561969999998</v>
      </c>
      <c r="P20" s="15"/>
    </row>
    <row r="21" spans="1:22" x14ac:dyDescent="0.2">
      <c r="A21" s="7" t="s">
        <v>20</v>
      </c>
      <c r="B21" s="8" t="s">
        <v>45</v>
      </c>
      <c r="C21" s="16">
        <v>140342</v>
      </c>
      <c r="D21" s="17">
        <v>0.65139999999999998</v>
      </c>
      <c r="E21" s="17">
        <v>0.42359999999999998</v>
      </c>
      <c r="F21" s="18">
        <v>1254.95145</v>
      </c>
      <c r="G21" s="19">
        <f>IF(ISERROR(VLOOKUP(#REF!,#REF!,2,FALSE)),0,VLOOKUP(#REF!,#REF!,2,FALSE))</f>
        <v>0</v>
      </c>
      <c r="H21" s="20">
        <f>IF(ISERROR(VLOOKUP(#REF!,#REF!,4,FALSE)),0,VLOOKUP(#REF!,#REF!,4,FALSE))</f>
        <v>0</v>
      </c>
      <c r="I21" s="20">
        <f>IF(ISERROR(VLOOKUP(#REF!,#REF!,5,FALSE)),0,VLOOKUP(#REF!,#REF!,5,FALSE))</f>
        <v>0</v>
      </c>
      <c r="J21" s="21">
        <f>IF(ISERROR(VLOOKUP(#REF!,#REF!,3,FALSE)),0,VLOOKUP(#REF!,#REF!,3,FALSE))/1000000</f>
        <v>0</v>
      </c>
      <c r="K21" s="19">
        <f t="shared" si="0"/>
        <v>140342</v>
      </c>
      <c r="L21" s="20">
        <f t="shared" si="1"/>
        <v>0.65139999999999998</v>
      </c>
      <c r="M21" s="20">
        <f t="shared" si="2"/>
        <v>0.42359999999999998</v>
      </c>
      <c r="N21" s="21">
        <f t="shared" si="3"/>
        <v>1254.95145</v>
      </c>
      <c r="P21" s="15"/>
    </row>
    <row r="22" spans="1:22" x14ac:dyDescent="0.2">
      <c r="A22" s="7" t="s">
        <v>21</v>
      </c>
      <c r="B22" s="8" t="s">
        <v>55</v>
      </c>
      <c r="C22" s="16">
        <v>910646</v>
      </c>
      <c r="D22" s="17">
        <v>2.2601</v>
      </c>
      <c r="E22" s="17">
        <v>2.2601</v>
      </c>
      <c r="F22" s="18">
        <v>121.11591799999999</v>
      </c>
      <c r="G22" s="19">
        <f>IF(ISERROR(VLOOKUP(#REF!,#REF!,2,FALSE)),0,VLOOKUP(#REF!,#REF!,2,FALSE))</f>
        <v>0</v>
      </c>
      <c r="H22" s="20">
        <f>IF(ISERROR(VLOOKUP(#REF!,#REF!,4,FALSE)),0,VLOOKUP(#REF!,#REF!,4,FALSE))</f>
        <v>0</v>
      </c>
      <c r="I22" s="20">
        <f>IF(ISERROR(VLOOKUP(#REF!,#REF!,5,FALSE)),0,VLOOKUP(#REF!,#REF!,5,FALSE))</f>
        <v>0</v>
      </c>
      <c r="J22" s="21">
        <f>IF(ISERROR(VLOOKUP(#REF!,#REF!,3,FALSE)),0,VLOOKUP(#REF!,#REF!,3,FALSE))/1000000</f>
        <v>0</v>
      </c>
      <c r="K22" s="19">
        <f t="shared" si="0"/>
        <v>910646</v>
      </c>
      <c r="L22" s="20">
        <f t="shared" si="1"/>
        <v>2.2601</v>
      </c>
      <c r="M22" s="20">
        <f t="shared" si="2"/>
        <v>2.2601</v>
      </c>
      <c r="N22" s="21">
        <f t="shared" si="3"/>
        <v>121.11591799999999</v>
      </c>
      <c r="P22" s="15"/>
    </row>
    <row r="23" spans="1:22" x14ac:dyDescent="0.2">
      <c r="A23" s="7" t="s">
        <v>22</v>
      </c>
      <c r="B23" s="8" t="s">
        <v>51</v>
      </c>
      <c r="C23" s="16">
        <v>1228300</v>
      </c>
      <c r="D23" s="17">
        <v>5.0025000000000004</v>
      </c>
      <c r="E23" s="17">
        <v>5.0025000000000004</v>
      </c>
      <c r="F23" s="18">
        <v>3.0830329999999999</v>
      </c>
      <c r="G23" s="19">
        <f>IF(ISERROR(VLOOKUP(#REF!,#REF!,2,FALSE)),0,VLOOKUP(#REF!,#REF!,2,FALSE))</f>
        <v>0</v>
      </c>
      <c r="H23" s="20">
        <f>IF(ISERROR(VLOOKUP(#REF!,#REF!,4,FALSE)),0,VLOOKUP(#REF!,#REF!,4,FALSE))</f>
        <v>0</v>
      </c>
      <c r="I23" s="20">
        <f>IF(ISERROR(VLOOKUP(#REF!,#REF!,5,FALSE)),0,VLOOKUP(#REF!,#REF!,5,FALSE))</f>
        <v>0</v>
      </c>
      <c r="J23" s="21">
        <f>IF(ISERROR(VLOOKUP(#REF!,#REF!,3,FALSE)),0,VLOOKUP(#REF!,#REF!,3,FALSE))/1000000</f>
        <v>0</v>
      </c>
      <c r="K23" s="19">
        <f t="shared" si="0"/>
        <v>1228300</v>
      </c>
      <c r="L23" s="20">
        <f t="shared" si="1"/>
        <v>5.0025000000000004</v>
      </c>
      <c r="M23" s="20">
        <f t="shared" si="2"/>
        <v>5.0025000000000004</v>
      </c>
      <c r="N23" s="21">
        <f t="shared" si="3"/>
        <v>3.0830329999999999</v>
      </c>
      <c r="P23" s="15"/>
      <c r="S23" s="22"/>
      <c r="T23" s="22"/>
      <c r="U23" s="22"/>
    </row>
    <row r="24" spans="1:22" x14ac:dyDescent="0.2">
      <c r="A24" s="7" t="s">
        <v>23</v>
      </c>
      <c r="B24" s="8" t="s">
        <v>56</v>
      </c>
      <c r="C24" s="16">
        <v>1217218</v>
      </c>
      <c r="D24" s="17">
        <v>5.0327000000000002</v>
      </c>
      <c r="E24" s="17">
        <v>5.0327000000000002</v>
      </c>
      <c r="F24" s="18">
        <v>434.42510419999996</v>
      </c>
      <c r="G24" s="19">
        <f>IF(ISERROR(VLOOKUP(#REF!,#REF!,2,FALSE)),0,VLOOKUP(#REF!,#REF!,2,FALSE))</f>
        <v>0</v>
      </c>
      <c r="H24" s="20">
        <f>IF(ISERROR(VLOOKUP(#REF!,#REF!,4,FALSE)),0,VLOOKUP(#REF!,#REF!,4,FALSE))</f>
        <v>0</v>
      </c>
      <c r="I24" s="20">
        <f>IF(ISERROR(VLOOKUP(#REF!,#REF!,5,FALSE)),0,VLOOKUP(#REF!,#REF!,5,FALSE))</f>
        <v>0</v>
      </c>
      <c r="J24" s="21">
        <f>IF(ISERROR(VLOOKUP(#REF!,#REF!,3,FALSE)),0,VLOOKUP(#REF!,#REF!,3,FALSE))/1000000</f>
        <v>0</v>
      </c>
      <c r="K24" s="19">
        <f t="shared" si="0"/>
        <v>1217218</v>
      </c>
      <c r="L24" s="20">
        <f t="shared" si="1"/>
        <v>5.0327000000000002</v>
      </c>
      <c r="M24" s="20">
        <f t="shared" si="2"/>
        <v>5.0327000000000002</v>
      </c>
      <c r="N24" s="21">
        <f t="shared" si="3"/>
        <v>434.42510419999996</v>
      </c>
      <c r="P24" s="15"/>
      <c r="S24" s="22"/>
      <c r="T24" s="22"/>
      <c r="U24" s="22"/>
    </row>
    <row r="25" spans="1:22" x14ac:dyDescent="0.2">
      <c r="A25" s="7" t="s">
        <v>24</v>
      </c>
      <c r="B25" s="8" t="s">
        <v>53</v>
      </c>
      <c r="C25" s="16">
        <v>318000</v>
      </c>
      <c r="D25" s="17">
        <v>1.272</v>
      </c>
      <c r="E25" s="17">
        <v>1.272</v>
      </c>
      <c r="F25" s="18">
        <v>59.942999999999998</v>
      </c>
      <c r="G25" s="19">
        <f>IF(ISERROR(VLOOKUP(#REF!,#REF!,2,FALSE)),0,VLOOKUP(#REF!,#REF!,2,FALSE))</f>
        <v>0</v>
      </c>
      <c r="H25" s="20">
        <f>IF(ISERROR(VLOOKUP(#REF!,#REF!,4,FALSE)),0,VLOOKUP(#REF!,#REF!,4,FALSE))</f>
        <v>0</v>
      </c>
      <c r="I25" s="20">
        <f>IF(ISERROR(VLOOKUP(#REF!,#REF!,5,FALSE)),0,VLOOKUP(#REF!,#REF!,5,FALSE))</f>
        <v>0</v>
      </c>
      <c r="J25" s="21">
        <f>IF(ISERROR(VLOOKUP(#REF!,#REF!,3,FALSE)),0,VLOOKUP(#REF!,#REF!,3,FALSE))/1000000</f>
        <v>0</v>
      </c>
      <c r="K25" s="19">
        <f t="shared" si="0"/>
        <v>318000</v>
      </c>
      <c r="L25" s="20">
        <f t="shared" si="1"/>
        <v>1.272</v>
      </c>
      <c r="M25" s="20">
        <f t="shared" si="2"/>
        <v>1.272</v>
      </c>
      <c r="N25" s="21">
        <f t="shared" si="3"/>
        <v>59.942999999999998</v>
      </c>
      <c r="P25" s="15"/>
      <c r="S25" s="22"/>
      <c r="T25" s="22"/>
      <c r="U25" s="22"/>
    </row>
    <row r="26" spans="1:22" x14ac:dyDescent="0.2">
      <c r="A26" s="7" t="s">
        <v>25</v>
      </c>
      <c r="B26" s="8" t="s">
        <v>57</v>
      </c>
      <c r="C26" s="16">
        <v>4710589</v>
      </c>
      <c r="D26" s="17">
        <v>0.1812</v>
      </c>
      <c r="E26" s="17">
        <v>6.3299999999999995E-2</v>
      </c>
      <c r="F26" s="18">
        <v>1883.7645410999999</v>
      </c>
      <c r="G26" s="19">
        <f>IF(ISERROR(VLOOKUP(#REF!,#REF!,2,FALSE)),0,VLOOKUP(#REF!,#REF!,2,FALSE))</f>
        <v>0</v>
      </c>
      <c r="H26" s="20">
        <f>IF(ISERROR(VLOOKUP(#REF!,#REF!,4,FALSE)),0,VLOOKUP(#REF!,#REF!,4,FALSE))</f>
        <v>0</v>
      </c>
      <c r="I26" s="20">
        <f>IF(ISERROR(VLOOKUP(#REF!,#REF!,5,FALSE)),0,VLOOKUP(#REF!,#REF!,5,FALSE))</f>
        <v>0</v>
      </c>
      <c r="J26" s="21">
        <f>IF(ISERROR(VLOOKUP(#REF!,#REF!,3,FALSE)),0,VLOOKUP(#REF!,#REF!,3,FALSE))/1000000</f>
        <v>0</v>
      </c>
      <c r="K26" s="19">
        <f t="shared" si="0"/>
        <v>4710589</v>
      </c>
      <c r="L26" s="20">
        <f t="shared" si="1"/>
        <v>0.1812</v>
      </c>
      <c r="M26" s="20">
        <f t="shared" si="2"/>
        <v>6.3299999999999995E-2</v>
      </c>
      <c r="N26" s="21">
        <f t="shared" si="3"/>
        <v>1883.7645410999999</v>
      </c>
      <c r="P26" s="15"/>
      <c r="S26" s="22"/>
      <c r="T26" s="22"/>
      <c r="U26" s="22"/>
    </row>
    <row r="27" spans="1:22" x14ac:dyDescent="0.2">
      <c r="A27" s="7" t="s">
        <v>26</v>
      </c>
      <c r="B27" s="8" t="s">
        <v>57</v>
      </c>
      <c r="C27" s="16">
        <v>1684622</v>
      </c>
      <c r="D27" s="17">
        <v>0.53820000000000001</v>
      </c>
      <c r="E27" s="17">
        <v>0.21149999999999999</v>
      </c>
      <c r="F27" s="18">
        <v>556.9360332</v>
      </c>
      <c r="G27" s="19">
        <f>IF(ISERROR(VLOOKUP(#REF!,#REF!,2,FALSE)),0,VLOOKUP(#REF!,#REF!,2,FALSE))</f>
        <v>0</v>
      </c>
      <c r="H27" s="20">
        <f>IF(ISERROR(VLOOKUP(#REF!,#REF!,4,FALSE)),0,VLOOKUP(#REF!,#REF!,4,FALSE))</f>
        <v>0</v>
      </c>
      <c r="I27" s="20">
        <f>IF(ISERROR(VLOOKUP(#REF!,#REF!,5,FALSE)),0,VLOOKUP(#REF!,#REF!,5,FALSE))</f>
        <v>0</v>
      </c>
      <c r="J27" s="21">
        <f>IF(ISERROR(VLOOKUP(#REF!,#REF!,3,FALSE)),0,VLOOKUP(#REF!,#REF!,3,FALSE))/1000000</f>
        <v>0</v>
      </c>
      <c r="K27" s="19">
        <f t="shared" si="0"/>
        <v>1684622</v>
      </c>
      <c r="L27" s="20">
        <f t="shared" si="1"/>
        <v>0.53820000000000001</v>
      </c>
      <c r="M27" s="20">
        <f t="shared" si="2"/>
        <v>0.21149999999999999</v>
      </c>
      <c r="N27" s="21">
        <f t="shared" si="3"/>
        <v>556.9360332</v>
      </c>
      <c r="P27" s="15"/>
      <c r="S27" s="22"/>
      <c r="T27" s="22"/>
      <c r="U27" s="22"/>
    </row>
    <row r="28" spans="1:22" x14ac:dyDescent="0.2">
      <c r="A28" s="7" t="s">
        <v>27</v>
      </c>
      <c r="B28" s="8" t="s">
        <v>58</v>
      </c>
      <c r="C28" s="16">
        <v>1142131</v>
      </c>
      <c r="D28" s="17">
        <v>3.1059999999999999</v>
      </c>
      <c r="E28" s="17">
        <v>3.1059999999999999</v>
      </c>
      <c r="F28" s="18">
        <v>0</v>
      </c>
      <c r="G28" s="19">
        <f>IF(ISERROR(VLOOKUP(#REF!,#REF!,2,FALSE)),0,VLOOKUP(#REF!,#REF!,2,FALSE))</f>
        <v>0</v>
      </c>
      <c r="H28" s="20">
        <f>IF(ISERROR(VLOOKUP(#REF!,#REF!,4,FALSE)),0,VLOOKUP(#REF!,#REF!,4,FALSE))</f>
        <v>0</v>
      </c>
      <c r="I28" s="20">
        <f>IF(ISERROR(VLOOKUP(#REF!,#REF!,5,FALSE)),0,VLOOKUP(#REF!,#REF!,5,FALSE))</f>
        <v>0</v>
      </c>
      <c r="J28" s="21">
        <f>IF(ISERROR(VLOOKUP(#REF!,#REF!,3,FALSE)),0,VLOOKUP(#REF!,#REF!,3,FALSE))/1000000</f>
        <v>0</v>
      </c>
      <c r="K28" s="19">
        <f t="shared" si="0"/>
        <v>1142131</v>
      </c>
      <c r="L28" s="20">
        <f t="shared" si="1"/>
        <v>3.1059999999999999</v>
      </c>
      <c r="M28" s="20">
        <f t="shared" si="2"/>
        <v>3.1059999999999999</v>
      </c>
      <c r="N28" s="21">
        <f t="shared" si="3"/>
        <v>0</v>
      </c>
      <c r="P28" s="15"/>
      <c r="S28" s="22"/>
      <c r="T28" s="22"/>
      <c r="U28" s="22"/>
    </row>
    <row r="29" spans="1:22" x14ac:dyDescent="0.2">
      <c r="A29" s="7" t="s">
        <v>28</v>
      </c>
      <c r="B29" s="8" t="s">
        <v>59</v>
      </c>
      <c r="C29" s="16">
        <v>162312</v>
      </c>
      <c r="D29" s="17">
        <v>7.1661000000000001</v>
      </c>
      <c r="E29" s="17">
        <v>4.6641000000000004</v>
      </c>
      <c r="F29" s="18">
        <v>342.64063199999998</v>
      </c>
      <c r="G29" s="19">
        <f>IF(ISERROR(VLOOKUP(#REF!,#REF!,2,FALSE)),0,VLOOKUP(#REF!,#REF!,2,FALSE))</f>
        <v>0</v>
      </c>
      <c r="H29" s="20">
        <f>IF(ISERROR(VLOOKUP(#REF!,#REF!,4,FALSE)),0,VLOOKUP(#REF!,#REF!,4,FALSE))</f>
        <v>0</v>
      </c>
      <c r="I29" s="20">
        <f>IF(ISERROR(VLOOKUP(#REF!,#REF!,5,FALSE)),0,VLOOKUP(#REF!,#REF!,5,FALSE))</f>
        <v>0</v>
      </c>
      <c r="J29" s="21">
        <f>IF(ISERROR(VLOOKUP(#REF!,#REF!,3,FALSE)),0,VLOOKUP(#REF!,#REF!,3,FALSE))/1000000</f>
        <v>0</v>
      </c>
      <c r="K29" s="19">
        <f t="shared" ref="K29" si="12">+C29+G29</f>
        <v>162312</v>
      </c>
      <c r="L29" s="20">
        <f t="shared" ref="L29" si="13">+D29+H29</f>
        <v>7.1661000000000001</v>
      </c>
      <c r="M29" s="20">
        <f t="shared" ref="M29" si="14">+E29+I29</f>
        <v>4.6641000000000004</v>
      </c>
      <c r="N29" s="21">
        <f t="shared" ref="N29" si="15">+F29+J29</f>
        <v>342.64063199999998</v>
      </c>
      <c r="P29" s="15"/>
      <c r="S29" s="22"/>
      <c r="T29" s="22"/>
      <c r="U29" s="22"/>
    </row>
    <row r="30" spans="1:22" x14ac:dyDescent="0.2">
      <c r="A30" s="7" t="s">
        <v>29</v>
      </c>
      <c r="B30" s="8" t="s">
        <v>60</v>
      </c>
      <c r="C30" s="16">
        <v>1563953</v>
      </c>
      <c r="D30" s="17">
        <v>1.2787999999999999</v>
      </c>
      <c r="E30" s="17">
        <v>1.2787999999999999</v>
      </c>
      <c r="F30" s="18">
        <v>1363.767016</v>
      </c>
      <c r="G30" s="19">
        <f>IF(ISERROR(VLOOKUP(#REF!,#REF!,2,FALSE)),0,VLOOKUP(#REF!,#REF!,2,FALSE))</f>
        <v>0</v>
      </c>
      <c r="H30" s="20">
        <f>IF(ISERROR(VLOOKUP(#REF!,#REF!,4,FALSE)),0,VLOOKUP(#REF!,#REF!,4,FALSE))</f>
        <v>0</v>
      </c>
      <c r="I30" s="20">
        <f>IF(ISERROR(VLOOKUP(#REF!,#REF!,5,FALSE)),0,VLOOKUP(#REF!,#REF!,5,FALSE))</f>
        <v>0</v>
      </c>
      <c r="J30" s="21">
        <f>IF(ISERROR(VLOOKUP(#REF!,#REF!,3,FALSE)),0,VLOOKUP(#REF!,#REF!,3,FALSE))/1000000</f>
        <v>0</v>
      </c>
      <c r="K30" s="19">
        <f t="shared" si="0"/>
        <v>1563953</v>
      </c>
      <c r="L30" s="20">
        <f t="shared" si="1"/>
        <v>1.2787999999999999</v>
      </c>
      <c r="M30" s="20">
        <f t="shared" si="2"/>
        <v>1.2787999999999999</v>
      </c>
      <c r="N30" s="21">
        <f t="shared" si="3"/>
        <v>1363.767016</v>
      </c>
      <c r="P30" s="15"/>
      <c r="S30" s="22"/>
      <c r="T30" s="22"/>
      <c r="U30" s="22"/>
      <c r="V30" s="23"/>
    </row>
    <row r="31" spans="1:22" x14ac:dyDescent="0.2">
      <c r="A31" s="7" t="s">
        <v>30</v>
      </c>
      <c r="B31" s="8" t="s">
        <v>61</v>
      </c>
      <c r="C31" s="16">
        <v>1909402</v>
      </c>
      <c r="D31" s="17">
        <v>3.4407999999999999</v>
      </c>
      <c r="E31" s="17">
        <v>3.4407999999999999</v>
      </c>
      <c r="F31" s="18">
        <v>534.82350020000001</v>
      </c>
      <c r="G31" s="19">
        <f>IF(ISERROR(VLOOKUP(#REF!,#REF!,2,FALSE)),0,VLOOKUP(#REF!,#REF!,2,FALSE))</f>
        <v>0</v>
      </c>
      <c r="H31" s="20">
        <f>IF(ISERROR(VLOOKUP(#REF!,#REF!,4,FALSE)),0,VLOOKUP(#REF!,#REF!,4,FALSE))</f>
        <v>0</v>
      </c>
      <c r="I31" s="20">
        <f>IF(ISERROR(VLOOKUP(#REF!,#REF!,5,FALSE)),0,VLOOKUP(#REF!,#REF!,5,FALSE))</f>
        <v>0</v>
      </c>
      <c r="J31" s="21">
        <f>IF(ISERROR(VLOOKUP(#REF!,#REF!,3,FALSE)),0,VLOOKUP(#REF!,#REF!,3,FALSE))/1000000</f>
        <v>0</v>
      </c>
      <c r="K31" s="19">
        <f t="shared" si="0"/>
        <v>1909402</v>
      </c>
      <c r="L31" s="20">
        <f t="shared" si="1"/>
        <v>3.4407999999999999</v>
      </c>
      <c r="M31" s="20">
        <f t="shared" si="2"/>
        <v>3.4407999999999999</v>
      </c>
      <c r="N31" s="21">
        <f t="shared" si="3"/>
        <v>534.82350020000001</v>
      </c>
      <c r="P31" s="15"/>
      <c r="S31" s="22"/>
      <c r="T31" s="22"/>
      <c r="U31" s="22"/>
      <c r="V31" s="24"/>
    </row>
    <row r="32" spans="1:22" ht="21.75" x14ac:dyDescent="0.2">
      <c r="A32" s="7" t="s">
        <v>31</v>
      </c>
      <c r="B32" s="8" t="s">
        <v>62</v>
      </c>
      <c r="C32" s="16">
        <v>236522</v>
      </c>
      <c r="D32" s="17">
        <v>5.0647000000000002</v>
      </c>
      <c r="E32" s="17">
        <v>0</v>
      </c>
      <c r="F32" s="18">
        <v>354.78300000000002</v>
      </c>
      <c r="G32" s="19">
        <f>IF(ISERROR(VLOOKUP(#REF!,#REF!,2,FALSE)),0,VLOOKUP(#REF!,#REF!,2,FALSE))</f>
        <v>0</v>
      </c>
      <c r="H32" s="20">
        <f>IF(ISERROR(VLOOKUP(#REF!,#REF!,4,FALSE)),0,VLOOKUP(#REF!,#REF!,4,FALSE))</f>
        <v>0</v>
      </c>
      <c r="I32" s="20">
        <f>IF(ISERROR(VLOOKUP(#REF!,#REF!,5,FALSE)),0,VLOOKUP(#REF!,#REF!,5,FALSE))</f>
        <v>0</v>
      </c>
      <c r="J32" s="21">
        <f>IF(ISERROR(VLOOKUP(#REF!,#REF!,3,FALSE)),0,VLOOKUP(#REF!,#REF!,3,FALSE))/1000000</f>
        <v>0</v>
      </c>
      <c r="K32" s="19">
        <f t="shared" si="0"/>
        <v>236522</v>
      </c>
      <c r="L32" s="20">
        <f t="shared" si="1"/>
        <v>5.0647000000000002</v>
      </c>
      <c r="M32" s="20">
        <f t="shared" si="2"/>
        <v>0</v>
      </c>
      <c r="N32" s="21">
        <f t="shared" si="3"/>
        <v>354.78300000000002</v>
      </c>
      <c r="P32" s="15"/>
      <c r="S32" s="22"/>
      <c r="T32" s="22"/>
      <c r="U32" s="22"/>
      <c r="V32" s="24"/>
    </row>
    <row r="33" spans="1:22" x14ac:dyDescent="0.2">
      <c r="A33" s="7" t="s">
        <v>32</v>
      </c>
      <c r="B33" s="8" t="s">
        <v>48</v>
      </c>
      <c r="C33" s="16">
        <v>636621</v>
      </c>
      <c r="D33" s="17">
        <v>2.8969999999999998</v>
      </c>
      <c r="E33" s="17">
        <v>0.51729999999999998</v>
      </c>
      <c r="F33" s="18">
        <v>616.88574900000003</v>
      </c>
      <c r="G33" s="19">
        <f>IF(ISERROR(VLOOKUP(#REF!,#REF!,2,FALSE)),0,VLOOKUP(#REF!,#REF!,2,FALSE))</f>
        <v>0</v>
      </c>
      <c r="H33" s="20">
        <f>IF(ISERROR(VLOOKUP(#REF!,#REF!,4,FALSE)),0,VLOOKUP(#REF!,#REF!,4,FALSE))</f>
        <v>0</v>
      </c>
      <c r="I33" s="20">
        <f>IF(ISERROR(VLOOKUP(#REF!,#REF!,5,FALSE)),0,VLOOKUP(#REF!,#REF!,5,FALSE))</f>
        <v>0</v>
      </c>
      <c r="J33" s="21">
        <f>IF(ISERROR(VLOOKUP(#REF!,#REF!,3,FALSE)),0,VLOOKUP(#REF!,#REF!,3,FALSE))/1000000</f>
        <v>0</v>
      </c>
      <c r="K33" s="19">
        <f t="shared" si="0"/>
        <v>636621</v>
      </c>
      <c r="L33" s="20">
        <f t="shared" si="1"/>
        <v>2.8969999999999998</v>
      </c>
      <c r="M33" s="20">
        <f t="shared" si="2"/>
        <v>0.51729999999999998</v>
      </c>
      <c r="N33" s="21">
        <f t="shared" si="3"/>
        <v>616.88574900000003</v>
      </c>
      <c r="P33" s="15"/>
      <c r="S33" s="22"/>
      <c r="T33" s="22"/>
      <c r="U33" s="22"/>
    </row>
    <row r="34" spans="1:22" x14ac:dyDescent="0.2">
      <c r="A34" s="7" t="s">
        <v>33</v>
      </c>
      <c r="B34" s="8" t="s">
        <v>45</v>
      </c>
      <c r="C34" s="16">
        <v>2100252</v>
      </c>
      <c r="D34" s="17">
        <v>5.0608000000000004</v>
      </c>
      <c r="E34" s="17">
        <v>5.0608000000000004</v>
      </c>
      <c r="F34" s="18">
        <v>814.89777600000002</v>
      </c>
      <c r="G34" s="19">
        <f>IF(ISERROR(VLOOKUP(#REF!,#REF!,2,FALSE)),0,VLOOKUP(#REF!,#REF!,2,FALSE))</f>
        <v>0</v>
      </c>
      <c r="H34" s="20">
        <f>IF(ISERROR(VLOOKUP(#REF!,#REF!,4,FALSE)),0,VLOOKUP(#REF!,#REF!,4,FALSE))</f>
        <v>0</v>
      </c>
      <c r="I34" s="20">
        <f>IF(ISERROR(VLOOKUP(#REF!,#REF!,5,FALSE)),0,VLOOKUP(#REF!,#REF!,5,FALSE))</f>
        <v>0</v>
      </c>
      <c r="J34" s="21">
        <f>IF(ISERROR(VLOOKUP(#REF!,#REF!,3,FALSE)),0,VLOOKUP(#REF!,#REF!,3,FALSE))/1000000</f>
        <v>0</v>
      </c>
      <c r="K34" s="19">
        <f t="shared" si="0"/>
        <v>2100252</v>
      </c>
      <c r="L34" s="20">
        <f t="shared" si="1"/>
        <v>5.0608000000000004</v>
      </c>
      <c r="M34" s="20">
        <f t="shared" si="2"/>
        <v>5.0608000000000004</v>
      </c>
      <c r="N34" s="21">
        <f t="shared" si="3"/>
        <v>814.89777600000002</v>
      </c>
      <c r="P34" s="15"/>
      <c r="S34" s="22"/>
      <c r="T34" s="22"/>
      <c r="U34" s="22"/>
    </row>
    <row r="35" spans="1:22" x14ac:dyDescent="0.2">
      <c r="A35" s="7" t="s">
        <v>34</v>
      </c>
      <c r="B35" s="8" t="s">
        <v>63</v>
      </c>
      <c r="C35" s="16">
        <v>30817</v>
      </c>
      <c r="D35" s="17">
        <v>0.3891</v>
      </c>
      <c r="E35" s="17">
        <v>0.19239999999999999</v>
      </c>
      <c r="F35" s="18">
        <v>13.374578</v>
      </c>
      <c r="G35" s="19">
        <f>IF(ISERROR(VLOOKUP(#REF!,#REF!,2,FALSE)),0,VLOOKUP(#REF!,#REF!,2,FALSE))</f>
        <v>0</v>
      </c>
      <c r="H35" s="20">
        <f>IF(ISERROR(VLOOKUP(#REF!,#REF!,4,FALSE)),0,VLOOKUP(#REF!,#REF!,4,FALSE))</f>
        <v>0</v>
      </c>
      <c r="I35" s="20">
        <f>IF(ISERROR(VLOOKUP(#REF!,#REF!,5,FALSE)),0,VLOOKUP(#REF!,#REF!,5,FALSE))</f>
        <v>0</v>
      </c>
      <c r="J35" s="21">
        <f>IF(ISERROR(VLOOKUP(#REF!,#REF!,3,FALSE)),0,VLOOKUP(#REF!,#REF!,3,FALSE))/1000000</f>
        <v>0</v>
      </c>
      <c r="K35" s="19">
        <f t="shared" si="0"/>
        <v>30817</v>
      </c>
      <c r="L35" s="20">
        <f t="shared" si="1"/>
        <v>0.3891</v>
      </c>
      <c r="M35" s="20">
        <f t="shared" si="2"/>
        <v>0.19239999999999999</v>
      </c>
      <c r="N35" s="21">
        <f t="shared" si="3"/>
        <v>13.374578</v>
      </c>
      <c r="P35" s="15"/>
      <c r="S35" s="22"/>
      <c r="T35" s="22"/>
      <c r="U35" s="22"/>
    </row>
    <row r="36" spans="1:22" x14ac:dyDescent="0.2">
      <c r="A36" s="7" t="s">
        <v>35</v>
      </c>
      <c r="B36" s="8" t="s">
        <v>64</v>
      </c>
      <c r="C36" s="16">
        <v>720677</v>
      </c>
      <c r="D36" s="17">
        <v>0.97060000000000002</v>
      </c>
      <c r="E36" s="17">
        <v>0.97060000000000002</v>
      </c>
      <c r="F36" s="18">
        <v>159.8461586</v>
      </c>
      <c r="G36" s="19">
        <f>IF(ISERROR(VLOOKUP(#REF!,#REF!,2,FALSE)),0,VLOOKUP(#REF!,#REF!,2,FALSE))</f>
        <v>0</v>
      </c>
      <c r="H36" s="20">
        <f>IF(ISERROR(VLOOKUP(#REF!,#REF!,4,FALSE)),0,VLOOKUP(#REF!,#REF!,4,FALSE))</f>
        <v>0</v>
      </c>
      <c r="I36" s="20">
        <f>IF(ISERROR(VLOOKUP(#REF!,#REF!,5,FALSE)),0,VLOOKUP(#REF!,#REF!,5,FALSE))</f>
        <v>0</v>
      </c>
      <c r="J36" s="21">
        <f>IF(ISERROR(VLOOKUP(#REF!,#REF!,3,FALSE)),0,VLOOKUP(#REF!,#REF!,3,FALSE))/1000000</f>
        <v>0</v>
      </c>
      <c r="K36" s="19">
        <f t="shared" si="0"/>
        <v>720677</v>
      </c>
      <c r="L36" s="20">
        <f t="shared" si="1"/>
        <v>0.97060000000000002</v>
      </c>
      <c r="M36" s="20">
        <f t="shared" si="2"/>
        <v>0.97060000000000002</v>
      </c>
      <c r="N36" s="21">
        <f t="shared" si="3"/>
        <v>159.8461586</v>
      </c>
      <c r="P36" s="15"/>
      <c r="S36" s="22"/>
      <c r="T36" s="22"/>
      <c r="U36" s="22"/>
    </row>
    <row r="37" spans="1:22" x14ac:dyDescent="0.2">
      <c r="A37" s="7" t="s">
        <v>36</v>
      </c>
      <c r="B37" s="8" t="s">
        <v>45</v>
      </c>
      <c r="C37" s="16">
        <v>5577260</v>
      </c>
      <c r="D37" s="17">
        <v>0.68689999999999996</v>
      </c>
      <c r="E37" s="17">
        <v>0.68689999999999996</v>
      </c>
      <c r="F37" s="18">
        <v>191.80197140000001</v>
      </c>
      <c r="G37" s="19">
        <f>IF(ISERROR(VLOOKUP(#REF!,#REF!,2,FALSE)),0,VLOOKUP(#REF!,#REF!,2,FALSE))</f>
        <v>0</v>
      </c>
      <c r="H37" s="20">
        <f>IF(ISERROR(VLOOKUP(#REF!,#REF!,4,FALSE)),0,VLOOKUP(#REF!,#REF!,4,FALSE))</f>
        <v>0</v>
      </c>
      <c r="I37" s="20">
        <f>IF(ISERROR(VLOOKUP(#REF!,#REF!,5,FALSE)),0,VLOOKUP(#REF!,#REF!,5,FALSE))</f>
        <v>0</v>
      </c>
      <c r="J37" s="21">
        <f>IF(ISERROR(VLOOKUP(#REF!,#REF!,3,FALSE)),0,VLOOKUP(#REF!,#REF!,3,FALSE))/1000000</f>
        <v>0</v>
      </c>
      <c r="K37" s="19">
        <f t="shared" si="0"/>
        <v>5577260</v>
      </c>
      <c r="L37" s="20">
        <f t="shared" si="1"/>
        <v>0.68689999999999996</v>
      </c>
      <c r="M37" s="20">
        <f t="shared" si="2"/>
        <v>0.68689999999999996</v>
      </c>
      <c r="N37" s="21">
        <f t="shared" si="3"/>
        <v>191.80197140000001</v>
      </c>
      <c r="P37" s="15"/>
      <c r="S37" s="22"/>
      <c r="T37" s="22"/>
      <c r="U37" s="22"/>
      <c r="V37" s="24"/>
    </row>
    <row r="38" spans="1:22" x14ac:dyDescent="0.2">
      <c r="A38" s="7" t="s">
        <v>37</v>
      </c>
      <c r="B38" s="8" t="s">
        <v>51</v>
      </c>
      <c r="C38" s="16">
        <v>304738</v>
      </c>
      <c r="D38" s="17">
        <v>0.29020000000000001</v>
      </c>
      <c r="E38" s="17">
        <v>0.29020000000000001</v>
      </c>
      <c r="F38" s="18">
        <v>59.728648</v>
      </c>
      <c r="G38" s="19">
        <f>IF(ISERROR(VLOOKUP(#REF!,#REF!,2,FALSE)),0,VLOOKUP(#REF!,#REF!,2,FALSE))</f>
        <v>0</v>
      </c>
      <c r="H38" s="20">
        <f>IF(ISERROR(VLOOKUP(#REF!,#REF!,4,FALSE)),0,VLOOKUP(#REF!,#REF!,4,FALSE))</f>
        <v>0</v>
      </c>
      <c r="I38" s="20">
        <f>IF(ISERROR(VLOOKUP(#REF!,#REF!,5,FALSE)),0,VLOOKUP(#REF!,#REF!,5,FALSE))</f>
        <v>0</v>
      </c>
      <c r="J38" s="21">
        <f>IF(ISERROR(VLOOKUP(#REF!,#REF!,3,FALSE)),0,VLOOKUP(#REF!,#REF!,3,FALSE))/1000000</f>
        <v>0</v>
      </c>
      <c r="K38" s="19">
        <f t="shared" si="0"/>
        <v>304738</v>
      </c>
      <c r="L38" s="20">
        <f t="shared" si="1"/>
        <v>0.29020000000000001</v>
      </c>
      <c r="M38" s="20">
        <f t="shared" si="2"/>
        <v>0.29020000000000001</v>
      </c>
      <c r="N38" s="21">
        <f t="shared" si="3"/>
        <v>59.728648</v>
      </c>
      <c r="P38" s="15"/>
      <c r="S38" s="22"/>
      <c r="T38" s="22"/>
      <c r="U38" s="22"/>
    </row>
    <row r="39" spans="1:22" x14ac:dyDescent="0.2">
      <c r="A39" s="7" t="s">
        <v>38</v>
      </c>
      <c r="B39" s="8" t="s">
        <v>51</v>
      </c>
      <c r="C39" s="16">
        <v>1283820</v>
      </c>
      <c r="D39" s="17">
        <v>0.44340000000000002</v>
      </c>
      <c r="E39" s="17">
        <v>0.44340000000000002</v>
      </c>
      <c r="F39" s="18">
        <v>176.39686800000001</v>
      </c>
      <c r="G39" s="19">
        <f>IF(ISERROR(VLOOKUP(#REF!,#REF!,2,FALSE)),0,VLOOKUP(#REF!,#REF!,2,FALSE))</f>
        <v>0</v>
      </c>
      <c r="H39" s="20">
        <f>IF(ISERROR(VLOOKUP(#REF!,#REF!,4,FALSE)),0,VLOOKUP(#REF!,#REF!,4,FALSE))</f>
        <v>0</v>
      </c>
      <c r="I39" s="20">
        <f>IF(ISERROR(VLOOKUP(#REF!,#REF!,5,FALSE)),0,VLOOKUP(#REF!,#REF!,5,FALSE))</f>
        <v>0</v>
      </c>
      <c r="J39" s="21">
        <f>IF(ISERROR(VLOOKUP(#REF!,#REF!,3,FALSE)),0,VLOOKUP(#REF!,#REF!,3,FALSE))/1000000</f>
        <v>0</v>
      </c>
      <c r="K39" s="19">
        <f t="shared" ref="K39" si="16">+C39+G39</f>
        <v>1283820</v>
      </c>
      <c r="L39" s="20">
        <f t="shared" ref="L39" si="17">+D39+H39</f>
        <v>0.44340000000000002</v>
      </c>
      <c r="M39" s="20">
        <f t="shared" ref="M39" si="18">+E39+I39</f>
        <v>0.44340000000000002</v>
      </c>
      <c r="N39" s="21">
        <f t="shared" ref="N39" si="19">+F39+J39</f>
        <v>176.39686800000001</v>
      </c>
      <c r="P39" s="15"/>
      <c r="S39" s="22"/>
      <c r="T39" s="22"/>
      <c r="U39" s="22"/>
    </row>
    <row r="40" spans="1:22" x14ac:dyDescent="0.2">
      <c r="A40" s="7" t="s">
        <v>39</v>
      </c>
      <c r="B40" s="8" t="s">
        <v>65</v>
      </c>
      <c r="C40" s="16">
        <v>3443348</v>
      </c>
      <c r="D40" s="17">
        <v>1.5367</v>
      </c>
      <c r="E40" s="17">
        <v>1.5367</v>
      </c>
      <c r="F40" s="18">
        <v>1665.8917624000001</v>
      </c>
      <c r="G40" s="19">
        <f>IF(ISERROR(VLOOKUP(#REF!,#REF!,2,FALSE)),0,VLOOKUP(#REF!,#REF!,2,FALSE))</f>
        <v>0</v>
      </c>
      <c r="H40" s="20">
        <f>IF(ISERROR(VLOOKUP(#REF!,#REF!,4,FALSE)),0,VLOOKUP(#REF!,#REF!,4,FALSE))</f>
        <v>0</v>
      </c>
      <c r="I40" s="20">
        <f>IF(ISERROR(VLOOKUP(#REF!,#REF!,5,FALSE)),0,VLOOKUP(#REF!,#REF!,5,FALSE))</f>
        <v>0</v>
      </c>
      <c r="J40" s="21">
        <f>IF(ISERROR(VLOOKUP(#REF!,#REF!,3,FALSE)),0,VLOOKUP(#REF!,#REF!,3,FALSE))/1000000</f>
        <v>0</v>
      </c>
      <c r="K40" s="19">
        <f t="shared" si="0"/>
        <v>3443348</v>
      </c>
      <c r="L40" s="20">
        <f t="shared" si="1"/>
        <v>1.5367</v>
      </c>
      <c r="M40" s="20">
        <f t="shared" si="2"/>
        <v>1.5367</v>
      </c>
      <c r="N40" s="21">
        <f t="shared" si="3"/>
        <v>1665.8917624000001</v>
      </c>
      <c r="P40" s="15"/>
      <c r="S40" s="22"/>
      <c r="T40" s="22"/>
      <c r="U40" s="22"/>
    </row>
    <row r="41" spans="1:22" x14ac:dyDescent="0.2">
      <c r="A41" s="25" t="s">
        <v>40</v>
      </c>
      <c r="B41" s="26" t="s">
        <v>66</v>
      </c>
      <c r="C41" s="27">
        <v>337588</v>
      </c>
      <c r="D41" s="28">
        <v>0.62029999999999996</v>
      </c>
      <c r="E41" s="28">
        <v>0.62029999999999996</v>
      </c>
      <c r="F41" s="29">
        <v>221.79531600000001</v>
      </c>
      <c r="G41" s="30">
        <f>IF(ISERROR(VLOOKUP(#REF!,#REF!,2,FALSE)),0,VLOOKUP(#REF!,#REF!,2,FALSE))</f>
        <v>0</v>
      </c>
      <c r="H41" s="31">
        <f>IF(ISERROR(VLOOKUP(#REF!,#REF!,4,FALSE)),0,VLOOKUP(#REF!,#REF!,4,FALSE))</f>
        <v>0</v>
      </c>
      <c r="I41" s="31">
        <f>IF(ISERROR(VLOOKUP(#REF!,#REF!,5,FALSE)),0,VLOOKUP(#REF!,#REF!,5,FALSE))</f>
        <v>0</v>
      </c>
      <c r="J41" s="32">
        <f>IF(ISERROR(VLOOKUP(#REF!,#REF!,3,FALSE)),0,VLOOKUP(#REF!,#REF!,3,FALSE))/1000000</f>
        <v>0</v>
      </c>
      <c r="K41" s="30">
        <f t="shared" si="0"/>
        <v>337588</v>
      </c>
      <c r="L41" s="31">
        <f t="shared" si="1"/>
        <v>0.62029999999999996</v>
      </c>
      <c r="M41" s="31">
        <f t="shared" si="2"/>
        <v>0.62029999999999996</v>
      </c>
      <c r="N41" s="32">
        <f t="shared" si="3"/>
        <v>221.79531600000001</v>
      </c>
      <c r="P41" s="15"/>
      <c r="S41" s="22"/>
      <c r="T41" s="22"/>
      <c r="U41" s="22"/>
    </row>
    <row r="43" spans="1:22" hidden="1" x14ac:dyDescent="0.2">
      <c r="C43" s="33"/>
      <c r="D43" s="33"/>
      <c r="E43" s="33"/>
      <c r="F43" s="33"/>
    </row>
    <row r="44" spans="1:22" hidden="1" x14ac:dyDescent="0.2">
      <c r="C44" s="24"/>
    </row>
    <row r="45" spans="1:22" hidden="1" x14ac:dyDescent="0.2"/>
    <row r="46" spans="1:22" hidden="1" x14ac:dyDescent="0.2"/>
    <row r="47" spans="1:22" hidden="1" x14ac:dyDescent="0.2">
      <c r="A47" s="34" t="e">
        <f>VLOOKUP(#REF!,#REF!,2,FALSE)</f>
        <v>#REF!</v>
      </c>
      <c r="B47" s="35" t="e">
        <f>VLOOKUP(#REF!,#REF!,3,FALSE)</f>
        <v>#REF!</v>
      </c>
      <c r="C47" s="19">
        <f>IF(ISERROR(VLOOKUP(#REF!,#REF!,2,FALSE)),0,VLOOKUP(#REF!,#REF!,2,FALSE))</f>
        <v>0</v>
      </c>
      <c r="D47" s="20">
        <f>IF(ISERROR(VLOOKUP(#REF!,#REF!,4,FALSE)),0,VLOOKUP(#REF!,#REF!,4,FALSE))</f>
        <v>0</v>
      </c>
      <c r="E47" s="20">
        <f>IF(ISERROR(VLOOKUP(#REF!,#REF!,5,FALSE)),0,VLOOKUP(#REF!,#REF!,5,FALSE))</f>
        <v>0</v>
      </c>
      <c r="F47" s="21">
        <f>IF(ISERROR(VLOOKUP(#REF!,#REF!,3,FALSE)),0,VLOOKUP(#REF!,#REF!,3,FALSE))/1000000</f>
        <v>0</v>
      </c>
      <c r="G47" s="19">
        <f>IF(ISERROR(VLOOKUP(#REF!,#REF!,2,FALSE)),0,VLOOKUP(#REF!,#REF!,2,FALSE))</f>
        <v>0</v>
      </c>
      <c r="H47" s="20">
        <f>IF(ISERROR(VLOOKUP(#REF!,#REF!,4,FALSE)),0,VLOOKUP(#REF!,#REF!,4,FALSE))</f>
        <v>0</v>
      </c>
      <c r="I47" s="20">
        <f>IF(ISERROR(VLOOKUP(#REF!,#REF!,5,FALSE)),0,VLOOKUP(#REF!,#REF!,5,FALSE))</f>
        <v>0</v>
      </c>
      <c r="J47" s="21">
        <f>IF(ISERROR(VLOOKUP(#REF!,#REF!,3,FALSE)),0,VLOOKUP(#REF!,#REF!,3,FALSE))/1000000</f>
        <v>0</v>
      </c>
      <c r="K47" s="19">
        <f t="shared" ref="K47" si="20">+C47+G47</f>
        <v>0</v>
      </c>
      <c r="L47" s="20">
        <f t="shared" ref="L47" si="21">+D47+H47</f>
        <v>0</v>
      </c>
      <c r="M47" s="20">
        <f t="shared" ref="M47" si="22">+E47+I47</f>
        <v>0</v>
      </c>
      <c r="N47" s="21">
        <f t="shared" ref="N47" si="23">+F47+J47</f>
        <v>0</v>
      </c>
      <c r="P47" s="15"/>
    </row>
    <row r="48" spans="1:22" hidden="1" x14ac:dyDescent="0.2">
      <c r="A48" s="34" t="e">
        <f>VLOOKUP(#REF!,#REF!,2,FALSE)</f>
        <v>#REF!</v>
      </c>
      <c r="B48" s="35" t="e">
        <f>VLOOKUP(#REF!,#REF!,3,FALSE)</f>
        <v>#REF!</v>
      </c>
      <c r="C48" s="19">
        <f>IF(ISERROR(VLOOKUP(#REF!,#REF!,2,FALSE)),0,VLOOKUP(#REF!,#REF!,2,FALSE))</f>
        <v>0</v>
      </c>
      <c r="D48" s="20">
        <f>IF(ISERROR(VLOOKUP(#REF!,#REF!,4,FALSE)),0,VLOOKUP(#REF!,#REF!,4,FALSE))</f>
        <v>0</v>
      </c>
      <c r="E48" s="20">
        <f>IF(ISERROR(VLOOKUP(#REF!,#REF!,5,FALSE)),0,VLOOKUP(#REF!,#REF!,5,FALSE))</f>
        <v>0</v>
      </c>
      <c r="F48" s="21">
        <f>IF(ISERROR(VLOOKUP(#REF!,#REF!,3,FALSE)),0,VLOOKUP(#REF!,#REF!,3,FALSE))/1000000</f>
        <v>0</v>
      </c>
    </row>
    <row r="49" spans="1:6" hidden="1" x14ac:dyDescent="0.2">
      <c r="A49" s="34" t="e">
        <f>VLOOKUP(#REF!,#REF!,2,FALSE)</f>
        <v>#REF!</v>
      </c>
      <c r="B49" s="35" t="e">
        <f>VLOOKUP(#REF!,#REF!,3,FALSE)</f>
        <v>#REF!</v>
      </c>
      <c r="C49" s="19">
        <f>IF(ISERROR(VLOOKUP(#REF!,#REF!,2,FALSE)),0,VLOOKUP(#REF!,#REF!,2,FALSE))</f>
        <v>0</v>
      </c>
      <c r="D49" s="20">
        <f>IF(ISERROR(VLOOKUP(#REF!,#REF!,4,FALSE)),0,VLOOKUP(#REF!,#REF!,4,FALSE))</f>
        <v>0</v>
      </c>
      <c r="E49" s="20">
        <f>IF(ISERROR(VLOOKUP(#REF!,#REF!,5,FALSE)),0,VLOOKUP(#REF!,#REF!,5,FALSE))</f>
        <v>0</v>
      </c>
      <c r="F49" s="21">
        <f>IF(ISERROR(VLOOKUP(#REF!,#REF!,3,FALSE)),0,VLOOKUP(#REF!,#REF!,3,FALSE))/1000000</f>
        <v>0</v>
      </c>
    </row>
    <row r="50" spans="1:6" hidden="1" x14ac:dyDescent="0.2"/>
    <row r="51" spans="1:6" hidden="1" x14ac:dyDescent="0.2"/>
    <row r="52" spans="1:6" hidden="1" x14ac:dyDescent="0.2"/>
    <row r="53" spans="1:6" hidden="1" x14ac:dyDescent="0.2"/>
    <row r="54" spans="1:6" x14ac:dyDescent="0.2">
      <c r="C54" s="36"/>
    </row>
    <row r="56" spans="1:6" x14ac:dyDescent="0.2">
      <c r="F56" s="37"/>
    </row>
  </sheetData>
  <mergeCells count="4">
    <mergeCell ref="A1:B1"/>
    <mergeCell ref="C1:F1"/>
    <mergeCell ref="G1:J1"/>
    <mergeCell ref="K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Børsnoterede danske aktier_2015</vt:lpstr>
      <vt:lpstr>'Børsnoterede danske aktier_2015'!Udskriftsområde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Jacob Schmidt Johansen - JJ</dc:creator>
  <cp:lastModifiedBy>Bettina Amanda Bredøl - BAB</cp:lastModifiedBy>
  <cp:lastPrinted>2016-01-29T09:01:42Z</cp:lastPrinted>
  <dcterms:created xsi:type="dcterms:W3CDTF">2013-01-02T19:43:48Z</dcterms:created>
  <dcterms:modified xsi:type="dcterms:W3CDTF">2016-02-26T12:31:50Z</dcterms:modified>
</cp:coreProperties>
</file>